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12"/>
  <workbookPr defaultThemeVersion="166925"/>
  <xr:revisionPtr revIDLastSave="0" documentId="8_{B26642F7-6370-4E42-A372-06E8B7147B34}" xr6:coauthVersionLast="47" xr6:coauthVersionMax="47" xr10:uidLastSave="{00000000-0000-0000-0000-000000000000}"/>
  <bookViews>
    <workbookView xWindow="0" yWindow="0" windowWidth="16384" windowHeight="8192" tabRatio="500" xr2:uid="{00000000-000D-0000-FFFF-FFFF00000000}"/>
  </bookViews>
  <sheets>
    <sheet name="ANEXO I" sheetId="1" r:id="rId1"/>
    <sheet name="ANEXO II" sheetId="2" r:id="rId2"/>
    <sheet name="VALORES ARREDONDADOS" sheetId="3" state="hidden" r:id="rId3"/>
    <sheet name="VALORES ARREDONDADOS PARA BAIXO" sheetId="4" state="hidden" r:id="rId4"/>
    <sheet name="VALORES ARREDONDADOS PARA CIMA" sheetId="5" state="hidden" r:id="rId5"/>
    <sheet name="FARDAMENTO" sheetId="6" r:id="rId6"/>
    <sheet name="Insumos" sheetId="7" state="hidden" r:id="rId7"/>
    <sheet name="Uniformes" sheetId="8" state="hidden" r:id="rId8"/>
    <sheet name="RESUMO" sheetId="9" r:id="rId9"/>
  </sheets>
  <definedNames>
    <definedName name="_xlnm.Print_Area" localSheetId="0">'ANEXO I'!$A$1:$V$54</definedName>
    <definedName name="_xlnm.Print_Area" localSheetId="1">'ANEXO II'!$A$1:$M$47</definedName>
    <definedName name="_xlnm.Print_Area" localSheetId="5">FARDAMENTO!$A$1:$F$24</definedName>
    <definedName name="_xlnm.Print_Area" localSheetId="8">RESUMO!$B$3:$I$25</definedName>
    <definedName name="_xlnm.Print_Area" localSheetId="3">'VALORES ARREDONDADOS PARA BAIXO'!$A$1:$R$26</definedName>
    <definedName name="_xlnm.Print_Area" localSheetId="4">'VALORES ARREDONDADOS PARA CIMA'!$A$1:$R$26</definedName>
    <definedName name="Excel_BuiltIn__FilterDatabase_1" localSheetId="8">#REF!</definedName>
    <definedName name="Excel_BuiltIn__FilterDatabase_1">#REF!</definedName>
    <definedName name="Excel_BuiltIn__FilterDatabase_1_1">NA()</definedName>
    <definedName name="Excel_BuiltIn__FilterDatabase_1_1_1">NA()</definedName>
    <definedName name="Excel_BuiltIn__FilterDatabase_1_1_1_3">NA()</definedName>
    <definedName name="Excel_BuiltIn__FilterDatabase_1_1_1_4" localSheetId="8">#REF!</definedName>
    <definedName name="Excel_BuiltIn__FilterDatabase_1_1_1_4">#REF!</definedName>
    <definedName name="Excel_BuiltIn__FilterDatabase_1_1_3">NA()</definedName>
    <definedName name="Excel_BuiltIn__FilterDatabase_1_1_4">#REF!</definedName>
    <definedName name="Excel_BuiltIn__FilterDatabase_2" localSheetId="8">#REF!</definedName>
    <definedName name="Excel_BuiltIn__FilterDatabase_2">#REF!</definedName>
    <definedName name="Excel_BuiltIn__FilterDatabase_3">NA()</definedName>
    <definedName name="Excel_BuiltIn__FilterDatabase_4_1">#REF!</definedName>
    <definedName name="Excel_BuiltIn_Print_Area_1_1">'ANEXO I'!$A$1:$U$54</definedName>
    <definedName name="Excel_BuiltIn_Print_Area_1_1_1">'ANEXO I'!$A$1:$U$56</definedName>
    <definedName name="Excel_BuiltIn_Print_Area_1_1_1_1">'ANEXO I'!$A$1:$U$52</definedName>
    <definedName name="Excel_BuiltIn_Print_Area_2_1" localSheetId="8">#REF!</definedName>
    <definedName name="Excel_BuiltIn_Print_Area_2_1">#REF!</definedName>
    <definedName name="Excel_BuiltIn_Print_Area_3_1" localSheetId="8">#REF!</definedName>
    <definedName name="Excel_BuiltIn_Print_Area_3_1">#REF!</definedName>
    <definedName name="Excel_BuiltIn_Print_Area_3_1_1" localSheetId="8">#REF!</definedName>
    <definedName name="Excel_BuiltIn_Print_Area_3_1_1">#REF!</definedName>
    <definedName name="Excel_BuiltIn_Print_Area_3_1_1_1" localSheetId="8">#REF!</definedName>
    <definedName name="Excel_BuiltIn_Print_Area_3_1_1_1">#REF!</definedName>
    <definedName name="Excel_BuiltIn_Print_Area_4_1" localSheetId="8">#REF!</definedName>
    <definedName name="Excel_BuiltIn_Print_Area_4_1">#REF!</definedName>
    <definedName name="Excel_BuiltIn_Print_Area_4_1_1" localSheetId="8">#REF!</definedName>
    <definedName name="Excel_BuiltIn_Print_Area_4_1_1">#REF!</definedName>
    <definedName name="Excel_BuiltIn_Print_Area_4_1_1_1" localSheetId="8">#REF!</definedName>
    <definedName name="Excel_BuiltIn_Print_Area_4_1_1_1">#REF!</definedName>
    <definedName name="Excel_BuiltIn_Print_Area_5" localSheetId="8">#REF!</definedName>
    <definedName name="Excel_BuiltIn_Print_Area_5">#REF!</definedName>
    <definedName name="Excel_BuiltIn_Print_Area_5_1" localSheetId="8">#REF!</definedName>
    <definedName name="Excel_BuiltIn_Print_Area_5_1">#REF!</definedName>
    <definedName name="Excel_BuiltIn_Print_Area_5_1_1" localSheetId="8">#REF!</definedName>
    <definedName name="Excel_BuiltIn_Print_Area_5_1_1">#REF!</definedName>
    <definedName name="Excel_BuiltIn_Print_Area_5_1_1_1" localSheetId="8">#REF!</definedName>
    <definedName name="Excel_BuiltIn_Print_Area_5_1_1_1">#REF!</definedName>
    <definedName name="Excel_BuiltIn_Print_Area_5_1_1_1_1">NA()</definedName>
    <definedName name="Excel_BuiltIn_Print_Area_6">NA()</definedName>
    <definedName name="Excel_BuiltIn_Print_Titles_1" localSheetId="8">#REF!</definedName>
    <definedName name="Excel_BuiltIn_Print_Titles_1">#REF!</definedName>
    <definedName name="Excel_BuiltIn_Print_Titles_1_1_1_1" localSheetId="8">#REF!</definedName>
    <definedName name="Excel_BuiltIn_Print_Titles_1_1_1_1">#REF!</definedName>
    <definedName name="Excel_BuiltIn_Print_Titles_2_1" localSheetId="8">#REF!</definedName>
    <definedName name="Excel_BuiltIn_Print_Titles_2_1">#REF!</definedName>
    <definedName name="Excel_BuiltIn_Print_Titles_2_1_1" localSheetId="8">#REF!</definedName>
    <definedName name="Excel_BuiltIn_Print_Titles_2_1_1">#REF!</definedName>
    <definedName name="Excel_BuiltIn_Print_Titles_3_1_1_1" localSheetId="8">#REF!</definedName>
    <definedName name="Excel_BuiltIn_Print_Titles_3_1_1_1">#REF!</definedName>
    <definedName name="Excel_BuiltIn_Print_Titles_3_1_1_1_1" localSheetId="8">#REF!</definedName>
    <definedName name="Excel_BuiltIn_Print_Titles_3_1_1_1_1">#REF!</definedName>
    <definedName name="Excel_BuiltIn_Print_Titles_4_1" localSheetId="8">#REF!</definedName>
    <definedName name="Excel_BuiltIn_Print_Titles_4_1">#REF!</definedName>
    <definedName name="Excel_BuiltIn_Print_Titles_5_1" localSheetId="8">#REF!</definedName>
    <definedName name="Excel_BuiltIn_Print_Titles_5_1">#REF!</definedName>
    <definedName name="Excel_BuiltIn_Print_Titles_5_1_1" localSheetId="8">#REF!</definedName>
    <definedName name="Excel_BuiltIn_Print_Titles_5_1_1">#REF!</definedName>
    <definedName name="GARÇOM" localSheetId="8">#REF!</definedName>
    <definedName name="GARÇOM">#REF!</definedName>
    <definedName name="TEC_MAN_HOSP." localSheetId="8">#REF!</definedName>
    <definedName name="TEC_MAN_HOSP.">#REF!</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N15" i="9" l="1" a="1"/>
  <c r="N15" i="9"/>
  <c r="F4" i="9"/>
  <c r="F16" i="9" s="1"/>
  <c r="D4" i="9"/>
  <c r="H17" i="8"/>
  <c r="I17" i="8" s="1"/>
  <c r="H16" i="8"/>
  <c r="I16" i="8" s="1"/>
  <c r="H15" i="8"/>
  <c r="I15" i="8" s="1"/>
  <c r="H14" i="8"/>
  <c r="I14" i="8" s="1"/>
  <c r="H13" i="8"/>
  <c r="I13" i="8" s="1"/>
  <c r="H12" i="8"/>
  <c r="I12" i="8" s="1"/>
  <c r="H11" i="8"/>
  <c r="E14" i="7"/>
  <c r="F14" i="7" s="1"/>
  <c r="E13" i="7"/>
  <c r="F13" i="7" s="1"/>
  <c r="E12" i="7"/>
  <c r="F12" i="7" s="1"/>
  <c r="E11" i="7"/>
  <c r="F11" i="7" s="1"/>
  <c r="E10" i="7"/>
  <c r="F10" i="7" s="1"/>
  <c r="E9" i="7"/>
  <c r="D23" i="6"/>
  <c r="E23" i="6" s="1"/>
  <c r="F23" i="6" s="1"/>
  <c r="D22" i="6"/>
  <c r="E22" i="6" s="1"/>
  <c r="F22" i="6" s="1"/>
  <c r="D21" i="6"/>
  <c r="E21" i="6" s="1"/>
  <c r="F21" i="6" s="1"/>
  <c r="D20" i="6"/>
  <c r="E20" i="6" s="1"/>
  <c r="F20" i="6" s="1"/>
  <c r="D19" i="6"/>
  <c r="E19" i="6" s="1"/>
  <c r="F19" i="6" s="1"/>
  <c r="F24" i="6" s="1"/>
  <c r="F25" i="6" s="1"/>
  <c r="F26" i="6" s="1"/>
  <c r="I25" i="5"/>
  <c r="F25" i="5"/>
  <c r="E25" i="5"/>
  <c r="C25" i="5"/>
  <c r="I24" i="5"/>
  <c r="F24" i="5"/>
  <c r="E24" i="5"/>
  <c r="C24" i="5"/>
  <c r="I23" i="5"/>
  <c r="F23" i="5"/>
  <c r="E23" i="5"/>
  <c r="C23" i="5"/>
  <c r="I22" i="5"/>
  <c r="I26" i="5" s="1"/>
  <c r="F22" i="5"/>
  <c r="F26" i="5" s="1"/>
  <c r="E22" i="5"/>
  <c r="C22" i="5"/>
  <c r="C26" i="5" s="1"/>
  <c r="J21" i="5"/>
  <c r="G21" i="5"/>
  <c r="I13" i="5"/>
  <c r="F13" i="5"/>
  <c r="E13" i="5"/>
  <c r="C13" i="5"/>
  <c r="I12" i="5"/>
  <c r="F12" i="5"/>
  <c r="E12" i="5"/>
  <c r="C12" i="5"/>
  <c r="I11" i="5"/>
  <c r="F11" i="5"/>
  <c r="E11" i="5"/>
  <c r="C11" i="5"/>
  <c r="I10" i="5"/>
  <c r="I14" i="5" s="1"/>
  <c r="F10" i="5"/>
  <c r="F14" i="5" s="1"/>
  <c r="E10" i="5"/>
  <c r="C10" i="5"/>
  <c r="C14" i="5" s="1"/>
  <c r="M9" i="5"/>
  <c r="L9" i="5"/>
  <c r="K9" i="5"/>
  <c r="J9" i="5"/>
  <c r="G9" i="5"/>
  <c r="I25" i="4"/>
  <c r="F25" i="4"/>
  <c r="E25" i="4"/>
  <c r="C25" i="4"/>
  <c r="I24" i="4"/>
  <c r="F24" i="4"/>
  <c r="E24" i="4"/>
  <c r="C24" i="4"/>
  <c r="I23" i="4"/>
  <c r="F23" i="4"/>
  <c r="E23" i="4"/>
  <c r="C23" i="4"/>
  <c r="I22" i="4"/>
  <c r="I26" i="4" s="1"/>
  <c r="F22" i="4"/>
  <c r="F26" i="4" s="1"/>
  <c r="E22" i="4"/>
  <c r="C22" i="4"/>
  <c r="C26" i="4" s="1"/>
  <c r="J21" i="4"/>
  <c r="G21" i="4"/>
  <c r="I13" i="4"/>
  <c r="F13" i="4"/>
  <c r="E13" i="4"/>
  <c r="D13" i="4"/>
  <c r="C13" i="4"/>
  <c r="B13" i="4"/>
  <c r="I12" i="4"/>
  <c r="F12" i="4"/>
  <c r="E12" i="4"/>
  <c r="D12" i="4"/>
  <c r="C12" i="4"/>
  <c r="B12" i="4"/>
  <c r="I11" i="4"/>
  <c r="F11" i="4"/>
  <c r="E11" i="4"/>
  <c r="D11" i="4"/>
  <c r="C11" i="4"/>
  <c r="B11" i="4"/>
  <c r="B23" i="4" s="1"/>
  <c r="B11" i="5" s="1"/>
  <c r="B23" i="5" s="1"/>
  <c r="I10" i="4"/>
  <c r="I14" i="4" s="1"/>
  <c r="F10" i="4"/>
  <c r="F14" i="4" s="1"/>
  <c r="E10" i="4"/>
  <c r="D10" i="4"/>
  <c r="C10" i="4"/>
  <c r="C14" i="4" s="1"/>
  <c r="B10" i="4"/>
  <c r="B22" i="4" s="1"/>
  <c r="B10" i="5" s="1"/>
  <c r="B22" i="5" s="1"/>
  <c r="M9" i="4"/>
  <c r="L9" i="4"/>
  <c r="K9" i="4"/>
  <c r="J9" i="4"/>
  <c r="G9" i="4"/>
  <c r="M26" i="2"/>
  <c r="M16" i="2"/>
  <c r="AE16" i="1"/>
  <c r="AB14" i="1"/>
  <c r="Z14" i="1"/>
  <c r="D14" i="1"/>
  <c r="Y13" i="1"/>
  <c r="Y14" i="1" s="1"/>
  <c r="I13" i="1"/>
  <c r="S12" i="1"/>
  <c r="P12" i="1"/>
  <c r="J12" i="1"/>
  <c r="J13" i="1" l="1"/>
  <c r="K13" i="1" s="1"/>
  <c r="J25" i="4"/>
  <c r="J24" i="4"/>
  <c r="J23" i="4"/>
  <c r="J22" i="4"/>
  <c r="J26" i="4" s="1"/>
  <c r="J13" i="4"/>
  <c r="J12" i="4"/>
  <c r="J11" i="4"/>
  <c r="J10" i="4"/>
  <c r="J14" i="4" s="1"/>
  <c r="K25" i="4"/>
  <c r="K24" i="4"/>
  <c r="K23" i="4"/>
  <c r="K22" i="4"/>
  <c r="K26" i="4" s="1"/>
  <c r="K21" i="4"/>
  <c r="K13" i="4"/>
  <c r="K12" i="4"/>
  <c r="K11" i="4"/>
  <c r="K10" i="4"/>
  <c r="K14" i="4" s="1"/>
  <c r="L21" i="4"/>
  <c r="L13" i="4"/>
  <c r="L12" i="4"/>
  <c r="L11" i="4"/>
  <c r="L10" i="4"/>
  <c r="L14" i="4" s="1"/>
  <c r="M21" i="4"/>
  <c r="M13" i="4"/>
  <c r="M12" i="4"/>
  <c r="M11" i="4"/>
  <c r="M10" i="4"/>
  <c r="M14" i="4" s="1"/>
  <c r="E14" i="4"/>
  <c r="G10" i="4"/>
  <c r="G11" i="4"/>
  <c r="H11" i="4" s="1"/>
  <c r="B24" i="5"/>
  <c r="B12" i="5" s="1"/>
  <c r="B24" i="4"/>
  <c r="D24" i="5"/>
  <c r="D12" i="5" s="1"/>
  <c r="D24" i="4"/>
  <c r="G12" i="4"/>
  <c r="H12" i="4" s="1"/>
  <c r="B25" i="5"/>
  <c r="B13" i="5" s="1"/>
  <c r="B25" i="4"/>
  <c r="D25" i="5"/>
  <c r="D13" i="5" s="1"/>
  <c r="D25" i="4"/>
  <c r="G13" i="4"/>
  <c r="H13" i="4" s="1"/>
  <c r="E26" i="4"/>
  <c r="G22" i="4"/>
  <c r="G23" i="4"/>
  <c r="H23" i="4" s="1"/>
  <c r="G24" i="4"/>
  <c r="H24" i="4" s="1"/>
  <c r="G25" i="4"/>
  <c r="H25" i="4" s="1"/>
  <c r="J25" i="5"/>
  <c r="J24" i="5"/>
  <c r="J23" i="5"/>
  <c r="J22" i="5"/>
  <c r="J26" i="5" s="1"/>
  <c r="J13" i="5"/>
  <c r="J12" i="5"/>
  <c r="J11" i="5"/>
  <c r="J10" i="5"/>
  <c r="J14" i="5" s="1"/>
  <c r="K25" i="5"/>
  <c r="K24" i="5"/>
  <c r="K23" i="5"/>
  <c r="K22" i="5"/>
  <c r="K26" i="5" s="1"/>
  <c r="K21" i="5"/>
  <c r="K13" i="5"/>
  <c r="K12" i="5"/>
  <c r="K11" i="5"/>
  <c r="K10" i="5"/>
  <c r="K14" i="5" s="1"/>
  <c r="L21" i="5"/>
  <c r="L13" i="5"/>
  <c r="L12" i="5"/>
  <c r="L11" i="5"/>
  <c r="L10" i="5"/>
  <c r="L14" i="5" s="1"/>
  <c r="M21" i="5"/>
  <c r="M13" i="5"/>
  <c r="M12" i="5"/>
  <c r="M11" i="5"/>
  <c r="M10" i="5"/>
  <c r="M14" i="5" s="1"/>
  <c r="E14" i="5"/>
  <c r="G10" i="5"/>
  <c r="G11" i="5"/>
  <c r="H11" i="5" s="1"/>
  <c r="G12" i="5"/>
  <c r="H12" i="5" s="1"/>
  <c r="G13" i="5"/>
  <c r="H13" i="5" s="1"/>
  <c r="E26" i="5"/>
  <c r="G22" i="5"/>
  <c r="G23" i="5"/>
  <c r="H23" i="5" s="1"/>
  <c r="G24" i="5"/>
  <c r="H24" i="5" s="1"/>
  <c r="G25" i="5"/>
  <c r="H25" i="5" s="1"/>
  <c r="E15" i="7"/>
  <c r="F9" i="7"/>
  <c r="F15" i="7" s="1"/>
  <c r="H18" i="8"/>
  <c r="I11" i="8"/>
  <c r="I18" i="8" s="1"/>
  <c r="N25" i="5" l="1"/>
  <c r="N24" i="5"/>
  <c r="N23" i="5"/>
  <c r="G26" i="5"/>
  <c r="H22" i="5"/>
  <c r="N13" i="5"/>
  <c r="O13" i="5" s="1"/>
  <c r="N12" i="5"/>
  <c r="O12" i="5" s="1"/>
  <c r="N11" i="5"/>
  <c r="O11" i="5" s="1"/>
  <c r="G14" i="5"/>
  <c r="H10" i="5"/>
  <c r="M25" i="5"/>
  <c r="M24" i="5"/>
  <c r="M23" i="5"/>
  <c r="M22" i="5"/>
  <c r="M26" i="5" s="1"/>
  <c r="L25" i="5"/>
  <c r="L24" i="5"/>
  <c r="L23" i="5"/>
  <c r="L22" i="5"/>
  <c r="L26" i="5" s="1"/>
  <c r="N25" i="4"/>
  <c r="N24" i="4"/>
  <c r="N23" i="4"/>
  <c r="G26" i="4"/>
  <c r="H22" i="4"/>
  <c r="N13" i="4"/>
  <c r="O13" i="4" s="1"/>
  <c r="N12" i="4"/>
  <c r="O12" i="4" s="1"/>
  <c r="N11" i="4"/>
  <c r="O11" i="4" s="1"/>
  <c r="G14" i="4"/>
  <c r="H10" i="4"/>
  <c r="M25" i="4"/>
  <c r="M24" i="4"/>
  <c r="M23" i="4"/>
  <c r="M22" i="4"/>
  <c r="M26" i="4" s="1"/>
  <c r="L25" i="4"/>
  <c r="L24" i="4"/>
  <c r="L23" i="4"/>
  <c r="L22" i="4"/>
  <c r="L26" i="4" s="1"/>
  <c r="Q13" i="1"/>
  <c r="R13" i="1" s="1"/>
  <c r="S13" i="1" l="1"/>
  <c r="T13" i="1" s="1"/>
  <c r="O23" i="4"/>
  <c r="O24" i="4"/>
  <c r="O25" i="4"/>
  <c r="H14" i="4"/>
  <c r="N10" i="4"/>
  <c r="P11" i="4"/>
  <c r="Q11" i="4" s="1"/>
  <c r="R11" i="4" s="1"/>
  <c r="P12" i="4"/>
  <c r="Q12" i="4" s="1"/>
  <c r="R12" i="4" s="1"/>
  <c r="P13" i="4"/>
  <c r="Q13" i="4" s="1"/>
  <c r="R13" i="4" s="1"/>
  <c r="H26" i="4"/>
  <c r="N22" i="4"/>
  <c r="O23" i="5"/>
  <c r="O24" i="5"/>
  <c r="O25" i="5"/>
  <c r="H14" i="5"/>
  <c r="N10" i="5"/>
  <c r="P11" i="5"/>
  <c r="Q11" i="5" s="1"/>
  <c r="R11" i="5" s="1"/>
  <c r="P12" i="5"/>
  <c r="Q12" i="5" s="1"/>
  <c r="R12" i="5" s="1"/>
  <c r="P13" i="5"/>
  <c r="Q13" i="5" s="1"/>
  <c r="R13" i="5" s="1"/>
  <c r="H26" i="5"/>
  <c r="N22" i="5"/>
  <c r="N26" i="5" l="1"/>
  <c r="O22" i="5"/>
  <c r="O26" i="5"/>
  <c r="N14" i="5"/>
  <c r="O10" i="5"/>
  <c r="P25" i="5"/>
  <c r="Q25" i="5" s="1"/>
  <c r="R25" i="5" s="1"/>
  <c r="P24" i="5"/>
  <c r="Q24" i="5" s="1"/>
  <c r="R24" i="5" s="1"/>
  <c r="P23" i="5"/>
  <c r="Q23" i="5" s="1"/>
  <c r="R23" i="5" s="1"/>
  <c r="N26" i="4"/>
  <c r="O22" i="4"/>
  <c r="O26" i="4"/>
  <c r="N14" i="4"/>
  <c r="O10" i="4"/>
  <c r="O14" i="4"/>
  <c r="P25" i="4"/>
  <c r="Q25" i="4" s="1"/>
  <c r="R25" i="4" s="1"/>
  <c r="P24" i="4"/>
  <c r="Q24" i="4" s="1"/>
  <c r="R24" i="4" s="1"/>
  <c r="P23" i="4"/>
  <c r="Q23" i="4" s="1"/>
  <c r="R23" i="4" s="1"/>
  <c r="G4" i="9"/>
  <c r="H4" i="9" s="1"/>
  <c r="H16" i="9" s="1"/>
  <c r="AC13" i="1"/>
  <c r="AC14" i="1" s="1"/>
  <c r="AA13" i="1"/>
  <c r="U13" i="1"/>
  <c r="U14" i="1" s="1"/>
  <c r="J16" i="9" l="1"/>
  <c r="U17" i="1"/>
  <c r="U15" i="1"/>
  <c r="J17" i="9" s="1"/>
  <c r="AA14" i="1"/>
  <c r="AD13" i="1"/>
  <c r="AE13" i="1" s="1"/>
  <c r="AC17" i="1"/>
  <c r="AC15" i="1"/>
  <c r="H18" i="9"/>
  <c r="H17" i="9"/>
  <c r="L16" i="9"/>
  <c r="K16" i="9"/>
  <c r="P10" i="4"/>
  <c r="P22" i="4"/>
  <c r="O14" i="5"/>
  <c r="P10" i="5"/>
  <c r="P22" i="5"/>
  <c r="P26" i="5" l="1"/>
  <c r="Q22" i="5"/>
  <c r="P14" i="5"/>
  <c r="Q10" i="5"/>
  <c r="P26" i="4"/>
  <c r="Q22" i="4"/>
  <c r="P14" i="4"/>
  <c r="Q10" i="4"/>
  <c r="L17" i="9"/>
  <c r="K17" i="9"/>
  <c r="H19" i="9"/>
  <c r="AA17" i="1"/>
  <c r="AD17" i="1" s="1"/>
  <c r="AE17" i="1" s="1"/>
  <c r="AA15" i="1"/>
  <c r="AD15" i="1" s="1"/>
  <c r="AE15" i="1" s="1"/>
  <c r="AD14" i="1"/>
  <c r="AE14" i="1" s="1"/>
  <c r="J18" i="9"/>
  <c r="F52" i="1"/>
  <c r="L61" i="1" s="1"/>
  <c r="J19" i="9" s="1"/>
  <c r="L18" i="9" l="1"/>
  <c r="K18" i="9"/>
  <c r="L19" i="9"/>
  <c r="K19" i="9"/>
  <c r="Q14" i="4"/>
  <c r="R10" i="4"/>
  <c r="R14" i="4" s="1"/>
  <c r="C11" i="3" s="1"/>
  <c r="C12" i="3" s="1"/>
  <c r="Q26" i="4"/>
  <c r="R22" i="4"/>
  <c r="R26" i="4" s="1"/>
  <c r="E11" i="3" s="1"/>
  <c r="E12" i="3" s="1"/>
  <c r="Q14" i="5"/>
  <c r="R10" i="5"/>
  <c r="R14" i="5" s="1"/>
  <c r="D11" i="3" s="1"/>
  <c r="D12" i="3" s="1"/>
  <c r="Q26" i="5"/>
  <c r="R22" i="5"/>
  <c r="R26" i="5" s="1"/>
  <c r="F11" i="3" s="1"/>
  <c r="F12"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P11" authorId="0" shapeId="0" xr:uid="{00000000-0006-0000-0000-000001000000}">
      <text>
        <r>
          <rPr>
            <sz val="10"/>
            <rFont val="Arial"/>
            <family val="2"/>
            <charset val="1"/>
          </rPr>
          <t xml:space="preserve">[Threaded comment]
Your version of Excel allows you to read this threaded comment; however, any edits to it will get removed if the file is opened in a newer version of Excel. Learn more: https://go.microsoft.com/fwlink/?linkid=870924
Comment:
    *FARDAMENTO
Reply:
    Retificado </t>
        </r>
      </text>
    </comment>
  </commentList>
</comments>
</file>

<file path=xl/sharedStrings.xml><?xml version="1.0" encoding="utf-8"?>
<sst xmlns="http://schemas.openxmlformats.org/spreadsheetml/2006/main" count="435" uniqueCount="294">
  <si>
    <t xml:space="preserve">       PODER JUDICIÁRIO </t>
  </si>
  <si>
    <t xml:space="preserve">      TRIBUNAL DE JUSTIÇA </t>
  </si>
  <si>
    <t>ANEXO I</t>
  </si>
  <si>
    <t>ESTIMATIVA DO CUSTO MÁXIMO - SERVIÇOS DE SECRETARIADO (LUCRO REAL)</t>
  </si>
  <si>
    <t>Salário mínimo:</t>
  </si>
  <si>
    <t>Itens que compõe remuneração</t>
  </si>
  <si>
    <t>Benefícios legais e acordados em CCT/acordo/dissídio</t>
  </si>
  <si>
    <t>Dias Úteis:</t>
  </si>
  <si>
    <t>IND.</t>
  </si>
  <si>
    <t>CATEGORIA</t>
  </si>
  <si>
    <t>CCT APLICÁVEL</t>
  </si>
  <si>
    <t>QUANT.</t>
  </si>
  <si>
    <t>C.H. SEM.</t>
  </si>
  <si>
    <t>SALÁRIO BASE</t>
  </si>
  <si>
    <t xml:space="preserve">ADICIONAL DE INSALUBRIDADE  </t>
  </si>
  <si>
    <t>HORA-EXTRA
(se houver)</t>
  </si>
  <si>
    <t xml:space="preserve">DIA DA CATEGORIA
</t>
  </si>
  <si>
    <t>ENCARGOS 
SOCIAIS</t>
  </si>
  <si>
    <t>MONTANTE  "A"</t>
  </si>
  <si>
    <t>VALE -
TRANSPORTE</t>
  </si>
  <si>
    <t>VALE -
ALIMENTAÇÃO</t>
  </si>
  <si>
    <t xml:space="preserve">CESTA BÁSICA
</t>
  </si>
  <si>
    <t xml:space="preserve">PLANO DE SAÚDE
</t>
  </si>
  <si>
    <t>FARDAMENTO</t>
  </si>
  <si>
    <t>TAXA  DE ADMINISTRAÇÃOMÁXIMA</t>
  </si>
  <si>
    <t>MONTANTE  "B"</t>
  </si>
  <si>
    <t>ENCARGOS FISCAIS</t>
  </si>
  <si>
    <t>CUSTO MENSAL UNITÁRIO POR CATEGORIA</t>
  </si>
  <si>
    <t xml:space="preserve">SUBTOTAL
</t>
  </si>
  <si>
    <t>QTD.
1º GRAU</t>
  </si>
  <si>
    <t>CUSTO
1º GRAU</t>
  </si>
  <si>
    <t>QTD.
2º GRAU</t>
  </si>
  <si>
    <t>CUSTO
2º GRAU</t>
  </si>
  <si>
    <t>TOTAL</t>
  </si>
  <si>
    <t>%</t>
  </si>
  <si>
    <t>TÉCNICO EM SECRETARIADO (CBO: 3515-05)</t>
  </si>
  <si>
    <t>44h</t>
  </si>
  <si>
    <t>TOTAL DE POSTOS</t>
  </si>
  <si>
    <t>CUSTO TOTAL MENSAL DA MÃO DE OBRA</t>
  </si>
  <si>
    <t>PROVISIONAMENTO (5,00% DA MÃO DE OBRA)</t>
  </si>
  <si>
    <t>-</t>
  </si>
  <si>
    <t>CUSTO MENSAL COM MATERIAL CONSUMÍVEL</t>
  </si>
  <si>
    <t>CUSTO TOTAL MENSAL</t>
  </si>
  <si>
    <t>CUSTO TOTAL MENSAL DA CONTRATAÇÃO</t>
  </si>
  <si>
    <t>CUSTO TOTAL ANUAL</t>
  </si>
  <si>
    <t>MEMÓRIA DE CÁLCULO</t>
  </si>
  <si>
    <r>
      <rPr>
        <b/>
        <sz val="11"/>
        <rFont val="Times New Roman"/>
        <family val="1"/>
        <charset val="1"/>
      </rPr>
      <t>CATEGORIA:</t>
    </r>
    <r>
      <rPr>
        <sz val="11"/>
        <rFont val="Times New Roman"/>
        <family val="1"/>
        <charset val="1"/>
      </rPr>
      <t xml:space="preserve"> Denominação genérica que identifica o profissional, vinculando-o a um conjunto de atribuições;</t>
    </r>
  </si>
  <si>
    <r>
      <rPr>
        <b/>
        <sz val="11"/>
        <rFont val="Times New Roman"/>
        <family val="1"/>
        <charset val="1"/>
      </rPr>
      <t xml:space="preserve">CCT: </t>
    </r>
    <r>
      <rPr>
        <sz val="11"/>
        <rFont val="Times New Roman"/>
        <family val="1"/>
        <charset val="1"/>
      </rPr>
      <t>Convenção Coletiva de Trabalho da categoria;</t>
    </r>
  </si>
  <si>
    <r>
      <rPr>
        <b/>
        <sz val="11"/>
        <rFont val="Times New Roman"/>
        <family val="1"/>
        <charset val="1"/>
      </rPr>
      <t>QUANT.:</t>
    </r>
    <r>
      <rPr>
        <sz val="11"/>
        <rFont val="Times New Roman"/>
        <family val="1"/>
        <charset val="1"/>
      </rPr>
      <t xml:space="preserve"> Quantidade de postos de trabalho;</t>
    </r>
  </si>
  <si>
    <r>
      <rPr>
        <b/>
        <sz val="11"/>
        <rFont val="Times New Roman"/>
        <family val="1"/>
        <charset val="1"/>
      </rPr>
      <t>C.H</t>
    </r>
    <r>
      <rPr>
        <sz val="11"/>
        <rFont val="Times New Roman"/>
        <family val="1"/>
        <charset val="1"/>
      </rPr>
      <t>.</t>
    </r>
    <r>
      <rPr>
        <b/>
        <sz val="11"/>
        <rFont val="Times New Roman"/>
        <family val="1"/>
        <charset val="1"/>
      </rPr>
      <t>SEM.</t>
    </r>
    <r>
      <rPr>
        <sz val="11"/>
        <rFont val="Times New Roman"/>
        <family val="1"/>
        <charset val="1"/>
      </rPr>
      <t>: Carga horária semanal que cada profissional deverá cumprir;</t>
    </r>
  </si>
  <si>
    <r>
      <rPr>
        <b/>
        <sz val="11"/>
        <rFont val="Times New Roman"/>
        <family val="1"/>
        <charset val="1"/>
      </rPr>
      <t>SALÁRIO BASE:</t>
    </r>
    <r>
      <rPr>
        <sz val="11"/>
        <rFont val="Times New Roman"/>
        <family val="1"/>
        <charset val="1"/>
      </rPr>
      <t xml:space="preserve"> Valor bruto mínimo, correspondente ao valor fixado em função de CCT ou pesquisa de mercado ;</t>
    </r>
  </si>
  <si>
    <r>
      <rPr>
        <b/>
        <sz val="11"/>
        <color rgb="FF000000"/>
        <rFont val="Times New Roman"/>
        <charset val="1"/>
      </rPr>
      <t xml:space="preserve">ADICIONAL DE INSALUBRIDADE: </t>
    </r>
    <r>
      <rPr>
        <sz val="11"/>
        <color rgb="FF000000"/>
        <rFont val="Times New Roman"/>
        <charset val="1"/>
      </rPr>
      <t>Valor previsto na Consolidação das Leis Trabalhistas (art. 193, §1º) / Valor máximo (40% sobre o valor do salário mínimo) previsto na Consolidação das Leis Trabalhistas e legislação correlata a ser pago no percentual certificado por laudo emitido por profissional competente, o qual deverá ser providenciado pela contratada no prazo de 30 dias após o início da prestação. Somente serão realizados pagamentos pelos serviços prestados após comprovação da implantação e pagamento da insalubridade, quanto cabível;</t>
    </r>
  </si>
  <si>
    <r>
      <rPr>
        <b/>
        <sz val="11"/>
        <rFont val="Times New Roman"/>
        <family val="1"/>
        <charset val="1"/>
      </rPr>
      <t xml:space="preserve">HORA-EXTRA: </t>
    </r>
    <r>
      <rPr>
        <sz val="11"/>
        <rFont val="Times New Roman"/>
        <family val="1"/>
        <charset val="1"/>
      </rPr>
      <t>Considerando que o atendimento nas unidades será até as 18h, de segunda a sexta-feira, será necessária a inclusão uma hora-extra semanal, admitindo-se o mês de 5 semanas. Cálculo: ((SALÁRIO-BASE+ADICIONAL DE PERICULOSIDADE)/220 + 50%) * 5;</t>
    </r>
  </si>
  <si>
    <r>
      <rPr>
        <b/>
        <sz val="11"/>
        <rFont val="Times New Roman"/>
        <family val="1"/>
        <charset val="1"/>
      </rPr>
      <t xml:space="preserve">DIA DA CATEGORIA: </t>
    </r>
    <r>
      <rPr>
        <sz val="11"/>
        <rFont val="Times New Roman"/>
        <family val="1"/>
        <charset val="1"/>
      </rPr>
      <t>Benefício previsto em convenção consistente no pagamento em dobro pelo trabalho realizado no dia 05 de outubro, considerando dia comemotativo da categoria profissional - (SALÁRIO BASE + INSALUBRIDADE) / 30 DIAS / 12 MESES : Quando do pagamento mensal, a insalubridade comporá a base de cálculo do dia da categoria apenas se for constatada por laudo técnico.</t>
    </r>
  </si>
  <si>
    <r>
      <rPr>
        <b/>
        <sz val="11"/>
        <rFont val="Times New Roman"/>
        <family val="1"/>
        <charset val="1"/>
      </rPr>
      <t>ENCARGOS SOCIAIS</t>
    </r>
    <r>
      <rPr>
        <sz val="11"/>
        <rFont val="Times New Roman"/>
        <family val="1"/>
        <charset val="1"/>
      </rPr>
      <t xml:space="preserve">: Percentual de 73,41%, estimado a partir de estudos internos apresentados no ANEXO II, incidente sobre a soma do SALÁRIO BASE,  ADICIONAL DE PERICULOSIDADE e DIA DA CATEGORIA; </t>
    </r>
  </si>
  <si>
    <r>
      <rPr>
        <b/>
        <sz val="11"/>
        <rFont val="Times New Roman"/>
        <family val="1"/>
        <charset val="1"/>
      </rPr>
      <t xml:space="preserve">MONTANTE A:  </t>
    </r>
    <r>
      <rPr>
        <sz val="11"/>
        <rFont val="Times New Roman"/>
        <family val="1"/>
        <charset val="1"/>
      </rPr>
      <t>Resultado do somatório dos "itens que compõe a remuneração";</t>
    </r>
  </si>
  <si>
    <r>
      <rPr>
        <b/>
        <sz val="11"/>
        <color rgb="FF000000"/>
        <rFont val="Times New Roman"/>
        <family val="1"/>
        <charset val="1"/>
      </rPr>
      <t xml:space="preserve">VALE TRANSPORTE: </t>
    </r>
    <r>
      <rPr>
        <sz val="11"/>
        <color rgb="FF000000"/>
        <rFont val="Times New Roman"/>
        <family val="1"/>
        <charset val="1"/>
      </rPr>
      <t>[(Valor do vale transporte em Fortaleza   *   n.º de dias úteis) * 2] -  6,00% do SALÁRIO BASE  (DECRETO Nº 15.576, DE 07 DE MARÇO DE 2023). Até o presente não houve reajuste para 2025;</t>
    </r>
  </si>
  <si>
    <r>
      <rPr>
        <b/>
        <sz val="11"/>
        <color rgb="FF000000"/>
        <rFont val="Times New Roman"/>
        <family val="1"/>
        <charset val="1"/>
      </rPr>
      <t xml:space="preserve">VALE ALIMENTAÇÃO:  </t>
    </r>
    <r>
      <rPr>
        <sz val="11"/>
        <color rgb="FF000000"/>
        <rFont val="Times New Roman"/>
        <family val="1"/>
        <charset val="1"/>
      </rPr>
      <t xml:space="preserve">Nº. dias úteis   *   valor do VALE ALIMENTAÇÃO – 1,00% do valor do VALE ALIMENTAÇÃO. Benefício adicional previsto em Convenção Coletiva; </t>
    </r>
  </si>
  <si>
    <r>
      <rPr>
        <b/>
        <sz val="10.5"/>
        <color rgb="FF000000"/>
        <rFont val="Times New Roman"/>
        <family val="1"/>
        <charset val="1"/>
      </rPr>
      <t xml:space="preserve">CESTA BÁSICA: </t>
    </r>
    <r>
      <rPr>
        <sz val="10.5"/>
        <color rgb="FF000000"/>
        <rFont val="Times New Roman"/>
        <family val="1"/>
        <charset val="1"/>
      </rPr>
      <t>Benefício adicional previsto em CCT</t>
    </r>
    <r>
      <rPr>
        <b/>
        <sz val="10.5"/>
        <color rgb="FF000000"/>
        <rFont val="Times New Roman"/>
        <family val="1"/>
        <charset val="1"/>
      </rPr>
      <t>;</t>
    </r>
  </si>
  <si>
    <r>
      <rPr>
        <b/>
        <sz val="11"/>
        <color rgb="FF000000"/>
        <rFont val="Times New Roman"/>
        <charset val="1"/>
      </rPr>
      <t xml:space="preserve">PLANO DE SÁUDE: </t>
    </r>
    <r>
      <rPr>
        <sz val="11"/>
        <color rgb="FF000000"/>
        <rFont val="Times New Roman"/>
        <charset val="1"/>
      </rPr>
      <t>Benefício adicional previsto em Convenção Coletiva;</t>
    </r>
  </si>
  <si>
    <r>
      <rPr>
        <b/>
        <sz val="11"/>
        <color rgb="FF000000"/>
        <rFont val="Times New Roman"/>
        <charset val="1"/>
      </rPr>
      <t>FARDAMENTO</t>
    </r>
    <r>
      <rPr>
        <sz val="11"/>
        <color rgb="FF000000"/>
        <rFont val="Times New Roman"/>
        <charset val="1"/>
      </rPr>
      <t>: Valor máximo mensal por colaborador a título de fardamento, obtido por de meio de pesquisa no mercado;</t>
    </r>
  </si>
  <si>
    <r>
      <rPr>
        <b/>
        <sz val="11"/>
        <color rgb="FF000000"/>
        <rFont val="Times New Roman"/>
        <family val="1"/>
        <charset val="1"/>
      </rPr>
      <t>TAXA DE ADMINISTRAÇÃO MÁXIMA:</t>
    </r>
    <r>
      <rPr>
        <sz val="11"/>
        <color rgb="FF000000"/>
        <rFont val="Times New Roman"/>
        <family val="1"/>
        <charset val="1"/>
      </rPr>
      <t xml:space="preserve"> Percentual variável resultante do somatório do custo da administração e lucro, cujo resultado será de, no máximo, 5,00%, conforme prática do TJCE em contratações similares,  incidente sobre o MONTANTE A. Não há impedimento de percentual mínimo ;</t>
    </r>
  </si>
  <si>
    <r>
      <rPr>
        <b/>
        <sz val="11"/>
        <rFont val="Times New Roman"/>
        <family val="1"/>
        <charset val="1"/>
      </rPr>
      <t>MONTANTE B:</t>
    </r>
    <r>
      <rPr>
        <sz val="11"/>
        <rFont val="Times New Roman"/>
        <family val="1"/>
        <charset val="1"/>
      </rPr>
      <t xml:space="preserve"> Somatório do MONTANTE A + VALE TRANSPORTE + VALE ALIMENTAÇÃO + PLANO DE SAÚDE + EQUIPAMENTOS DE PROTEÇÃO INDIVIDUAL + TAXA DE ADMINISTRAÇÃO;</t>
    </r>
  </si>
  <si>
    <r>
      <rPr>
        <b/>
        <sz val="11"/>
        <color rgb="FF000000"/>
        <rFont val="Times New Roman"/>
        <family val="1"/>
        <charset val="1"/>
      </rPr>
      <t>ENCARGOS FISCAIS:</t>
    </r>
    <r>
      <rPr>
        <sz val="11"/>
        <color rgb="FF000000"/>
        <rFont val="Times New Roman"/>
        <family val="1"/>
        <charset val="1"/>
      </rPr>
      <t xml:space="preserve"> Valor obtido aplicando-se o  Percentual de Tributos * ((MONTANTE “B”) ÷ (1 - PERCENTUAL DE TRIBUTOS). O percentual de encargos fiscais para empresas optantes pela tributação baseada no lucro real (Regime de Incidência Não Cumulativa)  é de 14,25% (quatorze vírgula viente e cinco por cento), resultante do somatório dos seguintes tributos: ISS (5,00%) + COFINS (7,60%) + PIS (1,65%); Para empresas optantes pela sistemática da tributação pelo lucro presumido (Regime de Incidência Cumulativa), o percentual invariável será de 8,65% (oito virgula sessenta e cinco por cento), composto pelo somatório dos seguintes tributos: ISS (5,00%) + COFINS (3,00%) + PIS (0,65%). 
É importante ressaltar que o Edital permite que as empresas apresentem suas propostas com base na alíquota efetiva do recolhimento dos tributos (Regimes Diferenciados), desde que legalmente apurado e mediante comprovação.</t>
    </r>
  </si>
  <si>
    <r>
      <rPr>
        <b/>
        <sz val="11"/>
        <rFont val="Times New Roman"/>
        <family val="1"/>
        <charset val="1"/>
      </rPr>
      <t xml:space="preserve">DIAS ÚTEIS: </t>
    </r>
    <r>
      <rPr>
        <sz val="11"/>
        <rFont val="Times New Roman"/>
        <family val="1"/>
        <charset val="1"/>
      </rPr>
      <t>Previsão máxima de dias úteis de prestação de serviços por mês;</t>
    </r>
  </si>
  <si>
    <r>
      <rPr>
        <b/>
        <sz val="11"/>
        <rFont val="Times New Roman"/>
        <family val="1"/>
        <charset val="1"/>
      </rPr>
      <t>CUSTO UNITÁRIO:</t>
    </r>
    <r>
      <rPr>
        <sz val="11"/>
        <rFont val="Times New Roman"/>
        <family val="1"/>
        <charset val="1"/>
      </rPr>
      <t xml:space="preserve"> Somatório MONTANTE. B  +  ENCARGOS FISCAIS;</t>
    </r>
  </si>
  <si>
    <r>
      <rPr>
        <b/>
        <sz val="11"/>
        <rFont val="Times New Roman"/>
        <family val="1"/>
        <charset val="1"/>
      </rPr>
      <t>CUSTO TOTAL:</t>
    </r>
    <r>
      <rPr>
        <sz val="11"/>
        <rFont val="Times New Roman"/>
        <family val="1"/>
        <charset val="1"/>
      </rPr>
      <t xml:space="preserve"> CUSTO UNITÁRIO   *   QUANT.;</t>
    </r>
  </si>
  <si>
    <r>
      <rPr>
        <b/>
        <sz val="11"/>
        <color rgb="FF000000"/>
        <rFont val="Times New Roman"/>
        <charset val="1"/>
      </rPr>
      <t xml:space="preserve">PROVISIONAMENTO: </t>
    </r>
    <r>
      <rPr>
        <sz val="11"/>
        <color rgb="FF000000"/>
        <rFont val="Times New Roman"/>
        <charset val="1"/>
      </rPr>
      <t>Reserva correspondente a 5,00% (variável de 5% sobre o valor mensal da mão de obra, destinado a fazer frente a despesas de ocorrência incerta, previstas na CCT da categoria. Exemplos: a) AUXÍLIO-CRECHE (valor de R$ 258,79 (duzentos e cinquenta e oito reais e setenta e nove centavos) - mensais, até o 6º mê de vida; b) AUXÍLIO-FUNERAL (equivalente a 3 (três) pisos salariais da categoria, na faixa que o empregado falecido estiver enquadrado). Tais despesas somente serão ressarcidas mediante devida comprovação dos fatos geradores, com incidência dos encargos legais aplicáveis.</t>
    </r>
  </si>
  <si>
    <t>OBSERVAÇÕES:</t>
  </si>
  <si>
    <t>1) Para efeito da estimativa de custos foram consideradas as alíquotas de uma empresa para prestação de serviço em Fortaleza e sob regime de tributação  Lucro Real. Para efeito de contratação, as alíquotas dos Tributos aplicadas serão aquelas em que o regime de tributação ao qual a empresa se enquadra.</t>
  </si>
  <si>
    <t>2) Considerando os Acórdãos emanados pelo Tribunal de Contas da União (TCU), na esteira da Súmula nº 222/TCU, que dispõe que “As decisões do Tribunal de Contas da União, relativas à aplicação de normas gerais de licitação, sobre as quais cabe privativamente à União legislar, devem ser acatadas pelos administradores dos Poderes da União, dos Estados, do Distrito federal e dos Municípios”, os percentuais referentes à CSLL e IRPJ não serão considerados para efeito do cálculo dos custos dos serviços.</t>
  </si>
  <si>
    <t>3) A Planilha acima está cotada com TAXA DE ADMINISTRAÇÃO máxima (5%). A licitante terá que seguir a sequência do modelo da Planilha acima, sendo que, em relação ao percentual de ENCARGOS SOCIAIS, poderá haver alteração em virtude do percentual do Seguro de Acidente de Trabalho, modificado por força do valor do FAP da licitante, a ser comprovado, na assinatura do contrato, pela empresa interessada e nos conforme dos normativos expedidos pela SRF – Secretaria da Receita Federal e à Legislação pertinente. E em relação aos ENCARGOS FISCAIS a licitante deverá apresentar sua proposta com base na legislação aplicável ao seu regime tributário, podendo concorrer com base na alíquota efetiva do recolhimento dos tributos, desde que legalmente justificado. Será desclassificada a licitante que apresentar a planilha em desacordo com essas exigências, exceto nos casos cabíveis de diligências determinadas pelo pregoeiro, nos termos da Resolução do Órgão Especial do TJCE n. 10/2020.</t>
  </si>
  <si>
    <r>
      <rPr>
        <sz val="11"/>
        <color rgb="FF000000"/>
        <rFont val="Times New Roman"/>
        <charset val="1"/>
      </rPr>
      <t xml:space="preserve">4) O preço deste orçamento para o período de </t>
    </r>
    <r>
      <rPr>
        <b/>
        <sz val="11"/>
        <color rgb="FF000000"/>
        <rFont val="Times New Roman"/>
        <charset val="1"/>
      </rPr>
      <t>36 meses</t>
    </r>
    <r>
      <rPr>
        <sz val="11"/>
        <color rgb="FF000000"/>
        <rFont val="Times New Roman"/>
        <charset val="1"/>
      </rPr>
      <t xml:space="preserve"> importa no valor de:</t>
    </r>
  </si>
  <si>
    <t>(setenta e dois milhões, setecentos e oitenta e seis mil, cento e vinte e dois reais e sessenta e quatro centavos)</t>
  </si>
  <si>
    <t>5) O percentual ofertado em função da taxa de administração não será reajustável;</t>
  </si>
  <si>
    <t>6) Os reajustes salariais das categorias, através de convenção coletiva de trabalho, serão feitos por Aditivo.</t>
  </si>
  <si>
    <t>7) Os valores da planilha estão arredondados conforme a ABNT NBR 5891, a qual deverá ser observada por ocasião da apresentação das propostas.</t>
  </si>
  <si>
    <t xml:space="preserve">8) A licitante não ficará vinculada à CCT utilizada para composição de custos e formação de preços, conforme Acórdão 1.097/2019-P; </t>
  </si>
  <si>
    <t>9) Somente serão aceitas propostas que adotarem, na planilha de custos e formação de preços, o valor igual ou superior ao orçado pela administração para a soma dos itens de salário e auxílio-alimentação, conforme Acórdão 1.207/2024-P.</t>
  </si>
  <si>
    <t>10) A licitante não fica vinculada a CCT de categoria profissional diferenciada da qual não participou das negociações, conforme Súmula 374 TST. "</t>
  </si>
  <si>
    <t xml:space="preserve"> PODER JUDICIÁRIO </t>
  </si>
  <si>
    <t xml:space="preserve">TRIBUNAL DE JUSTIÇA </t>
  </si>
  <si>
    <t>ANEXO II - TABELAS DE ENCARGOS SOCIAIS E FISCAIS</t>
  </si>
  <si>
    <t>SUBMÓDULO 1 - Encargos Previdenciários e FGTS</t>
  </si>
  <si>
    <t>PERCENTUAL ENCARGOS FISCAIS (LUCRO REAL)</t>
  </si>
  <si>
    <t>GERAL %</t>
  </si>
  <si>
    <t>SIMPLES NACIONAL %</t>
  </si>
  <si>
    <t>FUNDAMENTO LEGAL</t>
  </si>
  <si>
    <t>TÍTULO</t>
  </si>
  <si>
    <t>A</t>
  </si>
  <si>
    <t>INSS</t>
  </si>
  <si>
    <t>Art. 22, inciso I, da Lei 8.212/91.</t>
  </si>
  <si>
    <t>20% sobre a remuneração.</t>
  </si>
  <si>
    <t>B</t>
  </si>
  <si>
    <t>SESI / SESC</t>
  </si>
  <si>
    <t>Art. 30 da Lei 8.036/90.</t>
  </si>
  <si>
    <t>1,5% sobre a remuneração.</t>
  </si>
  <si>
    <t>ISS</t>
  </si>
  <si>
    <t>C</t>
  </si>
  <si>
    <t>INCRA</t>
  </si>
  <si>
    <t>Art. 1º, inciso I, do Decreto Lei nº 1.146/70.</t>
  </si>
  <si>
    <t>0,2% sobre a remuneração.</t>
  </si>
  <si>
    <t>COFINS</t>
  </si>
  <si>
    <t>PIS</t>
  </si>
  <si>
    <t>D</t>
  </si>
  <si>
    <t>SENAI / SENAC</t>
  </si>
  <si>
    <t>Decreto nº 2.318/86.</t>
  </si>
  <si>
    <t>1% sobre a remuneração</t>
  </si>
  <si>
    <t>CPRB</t>
  </si>
  <si>
    <t>(*)</t>
  </si>
  <si>
    <t>E</t>
  </si>
  <si>
    <t>Salário Educação</t>
  </si>
  <si>
    <t>Art. 3º, inciso I, do Decreto nº 87.043/82; art. 15, de Lei nº 9424/96; e art 2º, do Decreto nº 3412/99.</t>
  </si>
  <si>
    <t>2,5% sobre a remuneração.</t>
  </si>
  <si>
    <t>F</t>
  </si>
  <si>
    <t>SEBRAE</t>
  </si>
  <si>
    <t>Art. 8º da Lei 8.029/90, alterada pela Lei nº 8.154/90.</t>
  </si>
  <si>
    <t>0,6% sobre a remuneração.</t>
  </si>
  <si>
    <t>* Se tiver a folha de pagamento desonerada</t>
  </si>
  <si>
    <t>G</t>
  </si>
  <si>
    <t>RAT
(%)</t>
  </si>
  <si>
    <t>FAP
(Fator)</t>
  </si>
  <si>
    <t>RAT Ajustado</t>
  </si>
  <si>
    <t>Art. 22, inciso II, alíneas "b" e "c" da Lei 8.212/91; Decreto nº 6042/07; Anexo da Resolução MPS/CNPS nº 1.329/17 (Fator Acidentário de Prevenção - FAP).</t>
  </si>
  <si>
    <t>Alíquotas do RAT de 1%, 2% ou 3%, podendo ser reduzida pela metade ou acrescida em até 100% pelo FAP.</t>
  </si>
  <si>
    <t>H</t>
  </si>
  <si>
    <t>FGTS</t>
  </si>
  <si>
    <t>Art. 15 da Lei. 8036/90 e art 7º, inciso III, da Constituição Federal de 05/10/88.</t>
  </si>
  <si>
    <t>8% sobre a remuneração.</t>
  </si>
  <si>
    <t>Total do SUBMÓDULO 1:</t>
  </si>
  <si>
    <t>PERCENTUAL ENCARGOS FISCAIS (LUCRO PRESUMIDO)</t>
  </si>
  <si>
    <t>SUBMÓDULO 2 - 13º Salário e Adicional de Férias</t>
  </si>
  <si>
    <t>Adicional de Férias</t>
  </si>
  <si>
    <t>A Constituição Federal no Art. 7º inciso XVII, dispõe que é direito do trabalhador o "gozo de férias anuais remuneradas com, pelo menos, um terço a mais do que o salário normal".</t>
  </si>
  <si>
    <t>((1 / 3) / 12) x 100 = 2,78%</t>
  </si>
  <si>
    <t>13º Salário</t>
  </si>
  <si>
    <t>A constituição Federal no Art. 7º inciso XIII, prevê o décimo terceiro salário com base na remuneração integral. Portanto, cada trabalhador faz jus a um salário por ano a esse título.</t>
  </si>
  <si>
    <t>1/12 x 100 = 8,33%</t>
  </si>
  <si>
    <t>Subtotal 2</t>
  </si>
  <si>
    <t>SM 1 sobre subtotal 2</t>
  </si>
  <si>
    <t>SUBMÓDULO 1 sobre o 13º Salário e Adicional de Férias.</t>
  </si>
  <si>
    <t>Subtotal 2 x Total SM 1</t>
  </si>
  <si>
    <t>Total do SUBMÓDULO 2:</t>
  </si>
  <si>
    <t>SUBMÓDULO 3 - Provisão para Rescisão</t>
  </si>
  <si>
    <t>Aviso Prévio Indenizado</t>
  </si>
  <si>
    <t>Trata-se de valor devido ao empregado no caso de o empregador rescindir o contrato sem justo motivo e sem lhe conceder aviso prévio, conforme disposto no § 1º do art. 487 da CLT. De acordo com levantamento efetuado em diversos contratos, cerca de 5% do pessoal é demitido pelo empregador, antes do término do contrato de trabalho.</t>
  </si>
  <si>
    <t>((1/12) X 0,05) X 100 = 0,42%</t>
  </si>
  <si>
    <t>TAXA DE ADMINISTRAÇÃO</t>
  </si>
  <si>
    <t>Incidência do FGTS sobre Aviso Prévio Indenizado</t>
  </si>
  <si>
    <t>Súmula nº 305/TST e Acórdão TCU 2.217/2010 - Plenário.</t>
  </si>
  <si>
    <t>API X 8%</t>
  </si>
  <si>
    <t>Incidência da Multa do FGTS sobre o API</t>
  </si>
  <si>
    <t>Incidência da Multa de 40% sobre o FGTS de 8% que deve incidir sobre o percentual de empregados demitidos com API</t>
  </si>
  <si>
    <t>5% X 8% X 40%</t>
  </si>
  <si>
    <t>Aviso Prévio Trabalhado</t>
  </si>
  <si>
    <t>Refere-se à indenização de sete dias corridos devida ao empregado no caso de o empregador rescindir o contrato sem justo motivo e conceder aviso prévio, conforme disposto no art. 488 da CLT. (Acordão TCU 1186/2017).</t>
  </si>
  <si>
    <t>((7 / 30) / 12) X 100 = 1,94%</t>
  </si>
  <si>
    <t>Incidência dos Encargos do SM 1 sobre o APT</t>
  </si>
  <si>
    <t>Refere-se à incidência dos Encargos Previdenciários e FGTS (SM 1) sobre o APT.</t>
  </si>
  <si>
    <t>(APT x Total SM 1)</t>
  </si>
  <si>
    <t>Custo Administrativo</t>
  </si>
  <si>
    <t>Multa do FGTS sobre Rescisão sem Justa Causa</t>
  </si>
  <si>
    <t>Multa s/ FGTS prevista no  §1° do art. 18 da Lei 8.036/90 prevê pagamento de 40% para empregado sobre a soma dos depósitos do FGTS, nos casos de rescisão sem justa causa. Considerando o pagamento da multa para os valores depositados relativos a salários, férias e 13º salário.</t>
  </si>
  <si>
    <t>0,08 X 0,4 X [1 + 5/56 + 5/56 + (1/3 X 5/56)] = 4%</t>
  </si>
  <si>
    <t>Lucro</t>
  </si>
  <si>
    <t>Subtotal 3</t>
  </si>
  <si>
    <t>Incidência dos Custos Rescisórios sobre SM 2</t>
  </si>
  <si>
    <t>Tendo em vista que o Aviso Prévio Trabalhado e Indenizado integram tempo de serviço, eles incidem sobre férias e 13º salário</t>
  </si>
  <si>
    <t>Subtotal 4 X Total SM2</t>
  </si>
  <si>
    <t>Percentual Máximo</t>
  </si>
  <si>
    <t>Total do SUBMÓDULO 4:</t>
  </si>
  <si>
    <t>(*) Informar Percentual</t>
  </si>
  <si>
    <t>SUBMÓDULO 4 - Custo de Reposição do Profissional Ausente</t>
  </si>
  <si>
    <t>Férias</t>
  </si>
  <si>
    <t>Afastamento de 30 dias, sem prejuízo da remuneração, após cada período de 12 meses de vigência do contrato de trabalho. O pagamento ocorre conforme preceitua o art. 129 e o inc. I art. 130, CLT; e art. 7º, inciso XVII, CF.</t>
  </si>
  <si>
    <t>1/12 X 100 = 8,33%</t>
  </si>
  <si>
    <t>Substituição na cobertura das ausências Legais</t>
  </si>
  <si>
    <t>Esta parcela refere-se as faltas legais previstas no art. 473 CLT, em que a contratada deve providenciar sua substituição. Utilizamos como referência 3 dias, conforme consta média utilizada na metodologia SEGES/MP</t>
  </si>
  <si>
    <t>(3/ 30) / 12 X 100 = 0,83%</t>
  </si>
  <si>
    <t>Licença Paternidade</t>
  </si>
  <si>
    <t>Criada pelo art. 7º, inciso XIX da CF, combinado com o art. 10, § 1º dos Atos das Disposições Constitucionais Transitórias – ADCT - , concede ao empregado o direito de ausentar-se do serviço por cinco dias quando do nascimento de filho. De acordo com o IBGE, nascem filhos de 1,5% dos trabalhadores no período de um ano.</t>
  </si>
  <si>
    <t>((5 / 30) / 12) X 0,015 X 100 = 0,02%</t>
  </si>
  <si>
    <t>Licença Maternidade</t>
  </si>
  <si>
    <t>Custeado Integralmente pela Previdência. Tem reflexos em férias, 13º salário e diferença salarial entre o teto da previdência e o recebido. Para fins de cálculo considerou-se 1,416% que corresponde ao % referente a taxa bruta de natalidade no Brasil em 2015 (IBGE).</t>
  </si>
  <si>
    <t>[(1,416% X 10% X 6/12) X (8,33% + 8,33% + 2,78% + 20% + 8%)]*100 = 0,03%</t>
  </si>
  <si>
    <t>Ausência por Acidente de Trabalho</t>
  </si>
  <si>
    <t>O artigo 27 do Decreto nº 89.312, de 23/01/84, obriga o empregador a assumir o ônus financeiro pelo prazo de 15 dias, no caso de acidente de trabalho previsto no art. 131 da CLT. De acordo com os números mais recentes apresentados pelo Ministério da Previdência de Assistência Social, baseados em informações prestadas pelos empregadores, por meio da GFIP, 0,78% (zero vírgula setenta e oito por cento) dos empregados se acidentam no ano.</t>
  </si>
  <si>
    <t>((15 / 30) / 12) X 0,0078 X 100 = 0,03%</t>
  </si>
  <si>
    <t>Subtotal 4</t>
  </si>
  <si>
    <t>Incidência do SM1 sobre o subtotal 4</t>
  </si>
  <si>
    <t>SUBMÓDULO 1 sobre o Custo de Repos. do Profiss. Ausente.</t>
  </si>
  <si>
    <t>Subtotal 4 X Total SM1</t>
  </si>
  <si>
    <t>Incidência dos custos com 1/3 de férias, 13º sal e rescisão sobre a substituição</t>
  </si>
  <si>
    <t>Tendo em vista a necessidade de custeio integral dos substitutos, deve ser considerado o reflexo do custo do terço constitucional, 13º salário e verbas rescisórias para os substitutos.</t>
  </si>
  <si>
    <t>((Total SM2+ Total SM3)*Subtotal 4)</t>
  </si>
  <si>
    <t>Total do SUBMÓDULO 5:</t>
  </si>
  <si>
    <t>RESUMO DO MÓDULO - ENCARGOS SOCIAIS E TRABALHISTAS</t>
  </si>
  <si>
    <t>SM 1. Encargos Previdenciários e FGTS</t>
  </si>
  <si>
    <t>SM 2. 13º Salário e Adicional de Férias</t>
  </si>
  <si>
    <t>SM 3. Provisão para Rescisão</t>
  </si>
  <si>
    <t>SM 4. Custo de Reposição do Profissional Ausente</t>
  </si>
  <si>
    <t>Total dos Encargos Sociais e Trabalhistas</t>
  </si>
  <si>
    <t xml:space="preserve">     PODER JUDICIÁRIO </t>
  </si>
  <si>
    <t xml:space="preserve">     TRIBUNAL DE JUSTIÇA </t>
  </si>
  <si>
    <t xml:space="preserve">     GERÊNCIA DE GESTÃO DE PESSOAS E SAÚDE OCUPACIONAL</t>
  </si>
  <si>
    <t>VALORES ARREDONDADOS  PARA BAIXO E PARA CIMA EM DUAS CASAS DECIMAIS – SEM O ITEM FARDAMENTO</t>
  </si>
  <si>
    <t>TAXA ADM. 1,5%</t>
  </si>
  <si>
    <t>TAXA ADM. 5%</t>
  </si>
  <si>
    <t>Mínimo</t>
  </si>
  <si>
    <t>Máximo</t>
  </si>
  <si>
    <t>Valor Mensal Contrato</t>
  </si>
  <si>
    <t>Custo Global Anual do Contrato</t>
  </si>
  <si>
    <t>ANEXO II</t>
  </si>
  <si>
    <t>COMPOSIÇÃO DO CUSTO MÁXIMO MENSAL</t>
  </si>
  <si>
    <t>CATEGORIA GRAFICA</t>
  </si>
  <si>
    <t>CONSIDERANDO TAXA ADMINISTRATIVA DE 1,5%:</t>
  </si>
  <si>
    <t>Dias Úteis</t>
  </si>
  <si>
    <t xml:space="preserve">QUANT </t>
  </si>
  <si>
    <t>C.H.</t>
  </si>
  <si>
    <t>INSALUBRIDADE</t>
  </si>
  <si>
    <t>ENCARGOS 
SOCIAIS(*)</t>
  </si>
  <si>
    <t>MONTANTE A</t>
  </si>
  <si>
    <t>FARDA</t>
  </si>
  <si>
    <t>VALE -
ALIMEN-TAÇÃO</t>
  </si>
  <si>
    <t>CESTA BÁSICA</t>
  </si>
  <si>
    <t>PLANO DE SAUDE</t>
  </si>
  <si>
    <t>TAXA ADM.</t>
  </si>
  <si>
    <t>MONTANTE  B</t>
  </si>
  <si>
    <t>CUSTO UNITÁRIO</t>
  </si>
  <si>
    <t>CUSTO
 TOTAL</t>
  </si>
  <si>
    <t xml:space="preserve"> TOTAL</t>
  </si>
  <si>
    <t>CONSIDERANDO TAXA ADMINISTRATIVA DE 5%:</t>
  </si>
  <si>
    <t xml:space="preserve">    GERÊNCIA DE GESTÃO DE PESSOAS E SAÚDE OCUPACIONAL</t>
  </si>
  <si>
    <t>PODER JUDICIÁRIO</t>
  </si>
  <si>
    <t>TRIBUNAL DE JUSTIÇA</t>
  </si>
  <si>
    <t>SECRETARIA DE GESTÃO DE PESSOAS</t>
  </si>
  <si>
    <t>ANEXO XII</t>
  </si>
  <si>
    <t>ORÇAMENTO ANUAL DE FARDAMENTO PARA POSTO DE TÉCNICO EM SECRETARIADO</t>
  </si>
  <si>
    <t>CATEGORIA: TÉCNICO EM SECRETARIADO - MASCULINO E FEMININO</t>
  </si>
  <si>
    <t>DESCRIÇÃO</t>
  </si>
  <si>
    <t xml:space="preserve">PREÇO MEDIANO APURADO NO PAINEL DE  PREÇOS </t>
  </si>
  <si>
    <t>QUANTIDADES DE ITENS FORNECIDOS POR SEMESTRE</t>
  </si>
  <si>
    <t>QUANTIDADES DE ITENS FORNECIDOS EM 01 ANO</t>
  </si>
  <si>
    <r>
      <rPr>
        <b/>
        <sz val="12"/>
        <color rgb="FF000000"/>
        <rFont val="Times New Roman"/>
        <charset val="1"/>
      </rPr>
      <t xml:space="preserve">SUBTOTAL </t>
    </r>
    <r>
      <rPr>
        <b/>
        <u/>
        <sz val="12"/>
        <color rgb="FF000000"/>
        <rFont val="Times New Roman"/>
        <charset val="1"/>
      </rPr>
      <t>ANUAL</t>
    </r>
    <r>
      <rPr>
        <b/>
        <sz val="12"/>
        <color rgb="FF000000"/>
        <rFont val="Times New Roman"/>
        <charset val="1"/>
      </rPr>
      <t xml:space="preserve"> POR ITEM PARA CADA TRABALHADOR</t>
    </r>
  </si>
  <si>
    <r>
      <rPr>
        <b/>
        <sz val="12"/>
        <color rgb="FF000000"/>
        <rFont val="Times New Roman"/>
        <charset val="1"/>
      </rPr>
      <t xml:space="preserve">SUBTOTAL </t>
    </r>
    <r>
      <rPr>
        <b/>
        <u/>
        <sz val="12"/>
        <color rgb="FF000000"/>
        <rFont val="Times New Roman"/>
        <charset val="1"/>
      </rPr>
      <t>MENSAL</t>
    </r>
    <r>
      <rPr>
        <b/>
        <sz val="12"/>
        <color rgb="FF000000"/>
        <rFont val="Times New Roman"/>
        <charset val="1"/>
      </rPr>
      <t xml:space="preserve"> POR ITEM PARA CADA TRABALHADOR</t>
    </r>
  </si>
  <si>
    <t>TERNO (BLAZER E CALÇA)</t>
  </si>
  <si>
    <t>CAMISA SOCIAL</t>
  </si>
  <si>
    <t>SAPATO SOCIAL (PAR)</t>
  </si>
  <si>
    <t>MEIA SOCIAL (PAR)</t>
  </si>
  <si>
    <t>CINTO DE COURO</t>
  </si>
  <si>
    <t>CUSTO MENSAL DO UNIFORME COMPLETO PARA CADA COLABORADOR</t>
  </si>
  <si>
    <t>CUSTO ANUAL DO UNIFORME COMPLETO PARA CADA COLABORADOR</t>
  </si>
  <si>
    <t>CUSTO TRIENAL DO UNIFORME COMPLETO PARA CADA COLABORADOR</t>
  </si>
  <si>
    <t xml:space="preserve"> TRIBUNAL DE JUSTIÇA </t>
  </si>
  <si>
    <t>ESTIMATIVA DO CUSTO MÁXIMO COM INSUMOS</t>
  </si>
  <si>
    <t>ITEM</t>
  </si>
  <si>
    <t>INSUMOS DIVERSOS</t>
  </si>
  <si>
    <t>VALOR 
UNITÁRIO</t>
  </si>
  <si>
    <t>QTD. POR VIGILANTE</t>
  </si>
  <si>
    <t>CUSTO ANUAL POR VIGILANTE</t>
  </si>
  <si>
    <t>CUSTO MENSAL
 POR VIGILANTE</t>
  </si>
  <si>
    <t>Cassetete ou tonfa</t>
  </si>
  <si>
    <t>Porta cassetete ou tonfa</t>
  </si>
  <si>
    <t>Apito com cordão</t>
  </si>
  <si>
    <t>Cinto de guarnição, com coldre e baleiro</t>
  </si>
  <si>
    <t>Munição calibre 38</t>
  </si>
  <si>
    <t>Livro de ocorrência</t>
  </si>
  <si>
    <t xml:space="preserve">PODER JUDICIÁRIO </t>
  </si>
  <si>
    <t>ESTIMATIVA DO CUSTO MÁXIMO COM UNIFORMES</t>
  </si>
  <si>
    <t>COTAÇÃO 1</t>
  </si>
  <si>
    <t>COTAÇÃO 2</t>
  </si>
  <si>
    <t>COTAÇÃO 3</t>
  </si>
  <si>
    <t>VALOR
 UNITÁRIO</t>
  </si>
  <si>
    <t>QTD ANUAL</t>
  </si>
  <si>
    <t>CUSTO MENSAL</t>
  </si>
  <si>
    <t>Camisa ou camiseta</t>
  </si>
  <si>
    <t>Calça</t>
  </si>
  <si>
    <t>Coturno (par)</t>
  </si>
  <si>
    <t>Meias (par)</t>
  </si>
  <si>
    <t>Boné, quepe ou cobretura</t>
  </si>
  <si>
    <t>Cinto</t>
  </si>
  <si>
    <t>Plaqueta ou crachá</t>
  </si>
  <si>
    <t xml:space="preserve">ESPECIFICAÇÃO DO SERVIÇO </t>
  </si>
  <si>
    <t>CARGA HORÁRIA SEMANAL</t>
  </si>
  <si>
    <t>QUANTIDADE POSTOS</t>
  </si>
  <si>
    <t>VALOR MÁXIMO UNITÁRIO MENSAL (R$)</t>
  </si>
  <si>
    <t>TOTAL MÁXIMO MENSAL POR POSTO (R$)</t>
  </si>
  <si>
    <t>44H</t>
  </si>
  <si>
    <t>TOTAL MENSAL DA MÃO DE OBRA</t>
  </si>
  <si>
    <t>PROVISÃO (5,00% DA MÃO DE OBRA)</t>
  </si>
  <si>
    <t>TOTAL MENSAL DA MÃO DE OBRA + PROVISÃO (5,00% DA MÃO DE OBRA)</t>
  </si>
  <si>
    <t>VALOR ESTIMADO DA CONTRATAÇÃO PARA 36 MESES</t>
  </si>
  <si>
    <t>Custo mensal da mão de obra</t>
  </si>
  <si>
    <t>Provisão (5% sobre o valor mensal da mão de obra)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</si>
</sst>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_-&quot;R$ &quot;* #,##0.00_-;&quot;-R$ &quot;* #,##0.00_-;_-&quot;R$ &quot;* \-??_-;_-@_-"/>
    <numFmt numFmtId="165" formatCode="_-* #,##0.00\ _€_-;\-* #,##0.00\ _€_-;_-* \-??\ _€_-;_-@_-"/>
    <numFmt numFmtId="166" formatCode="&quot;R$ &quot;#,##0.00;[Red]&quot;R$ &quot;#,##0.00"/>
    <numFmt numFmtId="167" formatCode="_-* #,##0.0000\ _€_-;\-* #,##0.0000\ _€_-;_-* \-??\ _€_-;_-@_-"/>
    <numFmt numFmtId="168" formatCode="&quot;R$ &quot;#,##0.00000;[Red]&quot;-R$ &quot;#,##0.00000"/>
    <numFmt numFmtId="169" formatCode="&quot;R$ &quot;#,##0.00;[Red]&quot;-R$ &quot;#,##0.00"/>
    <numFmt numFmtId="170" formatCode="_-* #,##0.00_-;\-* #,##0.00_-;_-* \-??_-;_-@_-"/>
    <numFmt numFmtId="171" formatCode="[$R$-416]\ #,##0.00;[Red]\-[$R$-416]\ #,##0.00"/>
    <numFmt numFmtId="172" formatCode="_(* #,##0.00_);_(* \(#,##0.00\);_(* \-??_);_(@_)"/>
    <numFmt numFmtId="173" formatCode="0.0%"/>
    <numFmt numFmtId="174" formatCode="&quot;R$ &quot;#,##0.00"/>
  </numFmts>
  <fonts count="46">
    <font>
      <sz val="10"/>
      <name val="Arial"/>
      <family val="2"/>
      <charset val="1"/>
    </font>
    <font>
      <sz val="11"/>
      <color rgb="FF000000"/>
      <name val="Arial"/>
      <family val="2"/>
      <charset val="1"/>
    </font>
    <font>
      <sz val="12"/>
      <name val="Times New Roman"/>
      <family val="1"/>
      <charset val="1"/>
    </font>
    <font>
      <b/>
      <sz val="12"/>
      <name val="Times New Roman"/>
      <family val="1"/>
      <charset val="1"/>
    </font>
    <font>
      <b/>
      <sz val="11"/>
      <name val="Times New Roman"/>
      <family val="1"/>
      <charset val="1"/>
    </font>
    <font>
      <b/>
      <sz val="10"/>
      <name val="Arial"/>
      <family val="2"/>
      <charset val="1"/>
    </font>
    <font>
      <b/>
      <sz val="10"/>
      <name val="Times New Roman"/>
      <family val="1"/>
      <charset val="1"/>
    </font>
    <font>
      <b/>
      <sz val="8"/>
      <name val="Times New Roman"/>
      <family val="1"/>
      <charset val="1"/>
    </font>
    <font>
      <sz val="10"/>
      <name val="Times New Roman"/>
      <family val="1"/>
      <charset val="1"/>
    </font>
    <font>
      <sz val="10"/>
      <name val="Arial"/>
      <charset val="1"/>
    </font>
    <font>
      <sz val="11"/>
      <name val="Times New Roman"/>
      <family val="1"/>
      <charset val="1"/>
    </font>
    <font>
      <b/>
      <sz val="11"/>
      <name val="Arial"/>
      <family val="2"/>
      <charset val="1"/>
    </font>
    <font>
      <sz val="10.5"/>
      <name val="Times New Roman"/>
      <family val="1"/>
      <charset val="1"/>
    </font>
    <font>
      <b/>
      <u/>
      <sz val="11"/>
      <name val="Times New Roman"/>
      <family val="1"/>
      <charset val="1"/>
    </font>
    <font>
      <b/>
      <u/>
      <sz val="10.5"/>
      <name val="Times New Roman"/>
      <family val="1"/>
      <charset val="1"/>
    </font>
    <font>
      <b/>
      <sz val="10.5"/>
      <name val="Times New Roman"/>
      <family val="1"/>
      <charset val="1"/>
    </font>
    <font>
      <b/>
      <sz val="11"/>
      <color rgb="FF000000"/>
      <name val="Times New Roman"/>
      <family val="1"/>
      <charset val="1"/>
    </font>
    <font>
      <b/>
      <sz val="11"/>
      <color rgb="FF000000"/>
      <name val="Times New Roman"/>
      <charset val="1"/>
    </font>
    <font>
      <sz val="11"/>
      <color rgb="FF000000"/>
      <name val="Times New Roman"/>
      <charset val="1"/>
    </font>
    <font>
      <sz val="11"/>
      <color rgb="FF000000"/>
      <name val="Times New Roman"/>
      <family val="1"/>
      <charset val="1"/>
    </font>
    <font>
      <b/>
      <sz val="10.5"/>
      <color rgb="FF000000"/>
      <name val="Times New Roman"/>
      <family val="1"/>
      <charset val="1"/>
    </font>
    <font>
      <sz val="10.5"/>
      <color rgb="FF000000"/>
      <name val="Times New Roman"/>
      <family val="1"/>
      <charset val="1"/>
    </font>
    <font>
      <sz val="10.5"/>
      <color rgb="FF800000"/>
      <name val="Times New Roman"/>
      <family val="1"/>
      <charset val="1"/>
    </font>
    <font>
      <b/>
      <sz val="11"/>
      <color rgb="FFFF0000"/>
      <name val="Arial"/>
      <family val="2"/>
      <charset val="1"/>
    </font>
    <font>
      <sz val="11"/>
      <color rgb="FFFF0000"/>
      <name val="Times New Roman"/>
      <family val="1"/>
      <charset val="1"/>
    </font>
    <font>
      <sz val="9"/>
      <name val="Times New Roman"/>
      <family val="1"/>
      <charset val="1"/>
    </font>
    <font>
      <sz val="16"/>
      <name val="Times New Roman"/>
      <family val="1"/>
      <charset val="1"/>
    </font>
    <font>
      <b/>
      <sz val="10"/>
      <color rgb="FF595959"/>
      <name val="Arial"/>
      <charset val="1"/>
    </font>
    <font>
      <b/>
      <sz val="10"/>
      <color rgb="FF7F7F7F"/>
      <name val="Arial"/>
      <charset val="1"/>
    </font>
    <font>
      <sz val="10"/>
      <color rgb="FF000000"/>
      <name val="Arial"/>
      <charset val="1"/>
    </font>
    <font>
      <sz val="7.5"/>
      <color rgb="FF000000"/>
      <name val="Arial"/>
      <charset val="1"/>
    </font>
    <font>
      <b/>
      <sz val="10"/>
      <color rgb="FF000000"/>
      <name val="Arial"/>
      <charset val="1"/>
    </font>
    <font>
      <b/>
      <sz val="10"/>
      <color rgb="FF808080"/>
      <name val="Arial"/>
      <charset val="1"/>
    </font>
    <font>
      <b/>
      <sz val="7.5"/>
      <color rgb="FF000000"/>
      <name val="Arial"/>
      <charset val="1"/>
    </font>
    <font>
      <b/>
      <sz val="10"/>
      <name val="Arial"/>
      <charset val="1"/>
    </font>
    <font>
      <b/>
      <sz val="10"/>
      <color rgb="FF1F497D"/>
      <name val="Arial"/>
      <charset val="1"/>
    </font>
    <font>
      <sz val="12"/>
      <name val="Arial"/>
      <family val="2"/>
      <charset val="1"/>
    </font>
    <font>
      <b/>
      <sz val="12"/>
      <name val="Arial"/>
      <family val="2"/>
      <charset val="1"/>
    </font>
    <font>
      <sz val="11"/>
      <name val="Arial"/>
      <family val="2"/>
      <charset val="1"/>
    </font>
    <font>
      <b/>
      <sz val="12"/>
      <color rgb="FF000000"/>
      <name val="Times New Roman"/>
      <family val="1"/>
      <charset val="1"/>
    </font>
    <font>
      <b/>
      <sz val="12"/>
      <color rgb="FF000000"/>
      <name val="Times New Roman"/>
      <charset val="1"/>
    </font>
    <font>
      <b/>
      <u/>
      <sz val="12"/>
      <color rgb="FF000000"/>
      <name val="Times New Roman"/>
      <charset val="1"/>
    </font>
    <font>
      <sz val="10"/>
      <name val="Times New Roman"/>
      <charset val="1"/>
    </font>
    <font>
      <b/>
      <sz val="16"/>
      <name val="Times New Roman"/>
      <family val="1"/>
      <charset val="1"/>
    </font>
    <font>
      <sz val="16"/>
      <name val="Arial"/>
      <family val="2"/>
      <charset val="1"/>
    </font>
    <font>
      <sz val="10"/>
      <name val="Arial"/>
      <family val="2"/>
      <charset val="1"/>
    </font>
  </fonts>
  <fills count="14">
    <fill>
      <patternFill patternType="none"/>
    </fill>
    <fill>
      <patternFill patternType="gray125"/>
    </fill>
    <fill>
      <patternFill patternType="solid">
        <fgColor rgb="FFD9D9D9"/>
        <bgColor rgb="FFD0CECE"/>
      </patternFill>
    </fill>
    <fill>
      <patternFill patternType="solid">
        <fgColor rgb="FFFFFFFF"/>
        <bgColor rgb="FFFFFFCC"/>
      </patternFill>
    </fill>
    <fill>
      <patternFill patternType="solid">
        <fgColor rgb="FF8FAADC"/>
        <bgColor rgb="FFC0C0C0"/>
      </patternFill>
    </fill>
    <fill>
      <patternFill patternType="solid">
        <fgColor rgb="FFE7E6E6"/>
        <bgColor rgb="FFE6E6E6"/>
      </patternFill>
    </fill>
    <fill>
      <patternFill patternType="solid">
        <fgColor rgb="FFE2F0D9"/>
        <bgColor rgb="FFE6E6E6"/>
      </patternFill>
    </fill>
    <fill>
      <patternFill patternType="solid">
        <fgColor rgb="FFA8FEB8"/>
        <bgColor rgb="FFE2F0D9"/>
      </patternFill>
    </fill>
    <fill>
      <patternFill patternType="solid">
        <fgColor rgb="FFFFFFCC"/>
        <bgColor rgb="FFFFFFFF"/>
      </patternFill>
    </fill>
    <fill>
      <patternFill patternType="solid">
        <fgColor rgb="FFE6E6E6"/>
        <bgColor rgb="FFE7E6E6"/>
      </patternFill>
    </fill>
    <fill>
      <patternFill patternType="solid">
        <fgColor rgb="FFCCCCCC"/>
        <bgColor rgb="FFD0CECE"/>
      </patternFill>
    </fill>
    <fill>
      <patternFill patternType="solid">
        <fgColor rgb="FFC0C0C0"/>
        <bgColor rgb="FFCCCCCC"/>
      </patternFill>
    </fill>
    <fill>
      <patternFill patternType="solid">
        <fgColor rgb="FFD0CECE"/>
        <bgColor rgb="FFCCCCCC"/>
      </patternFill>
    </fill>
    <fill>
      <patternFill patternType="solid">
        <fgColor rgb="FF404040"/>
        <bgColor rgb="FF333300"/>
      </patternFill>
    </fill>
  </fills>
  <borders count="33">
    <border>
      <left/>
      <right/>
      <top/>
      <bottom/>
      <diagonal/>
    </border>
    <border>
      <left style="thin">
        <color auto="1"/>
      </left>
      <right style="thin">
        <color auto="1"/>
      </right>
      <top style="thin">
        <color auto="1"/>
      </top>
      <bottom style="thin">
        <color auto="1"/>
      </bottom>
      <diagonal/>
    </border>
    <border>
      <left style="thick">
        <color rgb="FFFFC000"/>
      </left>
      <right/>
      <top style="thick">
        <color rgb="FFFFC000"/>
      </top>
      <bottom style="thin">
        <color rgb="FFFFC000"/>
      </bottom>
      <diagonal/>
    </border>
    <border>
      <left style="medium">
        <color rgb="FF7030A0"/>
      </left>
      <right/>
      <top style="medium">
        <color rgb="FF7030A0"/>
      </top>
      <bottom style="medium">
        <color rgb="FF7030A0"/>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rgb="FFFFC000"/>
      </top>
      <bottom/>
      <diagonal/>
    </border>
    <border>
      <left style="thin">
        <color rgb="FF7030A0"/>
      </left>
      <right style="thin">
        <color auto="1"/>
      </right>
      <top/>
      <bottom style="thin">
        <color rgb="FF7030A0"/>
      </bottom>
      <diagonal/>
    </border>
    <border>
      <left style="thin">
        <color auto="1"/>
      </left>
      <right style="thin">
        <color auto="1"/>
      </right>
      <top/>
      <bottom style="thin">
        <color rgb="FF7030A0"/>
      </bottom>
      <diagonal/>
    </border>
    <border>
      <left style="thin">
        <color auto="1"/>
      </left>
      <right style="thin">
        <color rgb="FF7030A0"/>
      </right>
      <top/>
      <bottom style="thin">
        <color rgb="FF7030A0"/>
      </bottom>
      <diagonal/>
    </border>
    <border>
      <left style="thin">
        <color auto="1"/>
      </left>
      <right style="thin">
        <color auto="1"/>
      </right>
      <top style="thin">
        <color auto="1"/>
      </top>
      <bottom/>
      <diagonal/>
    </border>
    <border>
      <left style="thin">
        <color auto="1"/>
      </left>
      <right style="thin">
        <color auto="1"/>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right/>
      <top style="thin">
        <color auto="1"/>
      </top>
      <bottom style="thin">
        <color auto="1"/>
      </bottom>
      <diagonal/>
    </border>
    <border>
      <left style="thin">
        <color auto="1"/>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hair">
        <color auto="1"/>
      </left>
      <right style="hair">
        <color auto="1"/>
      </right>
      <top style="hair">
        <color auto="1"/>
      </top>
      <bottom style="hair">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hair">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hair">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hair">
        <color auto="1"/>
      </left>
      <right style="medium">
        <color auto="1"/>
      </right>
      <top style="thin">
        <color auto="1"/>
      </top>
      <bottom style="medium">
        <color auto="1"/>
      </bottom>
      <diagonal/>
    </border>
  </borders>
  <cellStyleXfs count="5">
    <xf numFmtId="0" fontId="0" fillId="0" borderId="0"/>
    <xf numFmtId="172" fontId="45" fillId="0" borderId="0" applyBorder="0" applyProtection="0"/>
    <xf numFmtId="164" fontId="45" fillId="0" borderId="0" applyBorder="0" applyProtection="0"/>
    <xf numFmtId="0" fontId="45" fillId="0" borderId="0"/>
    <xf numFmtId="0" fontId="1" fillId="0" borderId="0"/>
  </cellStyleXfs>
  <cellXfs count="337">
    <xf numFmtId="0" fontId="0" fillId="0" borderId="0" xfId="0"/>
    <xf numFmtId="0" fontId="6" fillId="0" borderId="8" xfId="0" applyFont="1" applyBorder="1" applyAlignment="1">
      <alignment horizontal="center" vertical="center" wrapText="1"/>
    </xf>
    <xf numFmtId="0" fontId="6" fillId="0" borderId="1" xfId="0" applyFont="1" applyBorder="1" applyAlignment="1">
      <alignment horizontal="center" vertical="center" wrapText="1"/>
    </xf>
    <xf numFmtId="0" fontId="3" fillId="0" borderId="0" xfId="0" applyFont="1" applyAlignment="1">
      <alignment horizontal="center"/>
    </xf>
    <xf numFmtId="0" fontId="2" fillId="0" borderId="0" xfId="0" applyFont="1"/>
    <xf numFmtId="0" fontId="3" fillId="0" borderId="0" xfId="0" applyFont="1"/>
    <xf numFmtId="0" fontId="3" fillId="0" borderId="0" xfId="0" applyFont="1" applyAlignment="1">
      <alignment horizontal="left"/>
    </xf>
    <xf numFmtId="0" fontId="3" fillId="0" borderId="0" xfId="0" applyFont="1" applyAlignment="1">
      <alignment horizontal="left" indent="13"/>
    </xf>
    <xf numFmtId="2" fontId="4" fillId="0" borderId="1" xfId="0" applyNumberFormat="1" applyFont="1" applyBorder="1" applyAlignment="1">
      <alignment horizontal="center" vertical="center"/>
    </xf>
    <xf numFmtId="164" fontId="5" fillId="0" borderId="1" xfId="2" applyFont="1" applyBorder="1" applyProtection="1"/>
    <xf numFmtId="0" fontId="3" fillId="0" borderId="4" xfId="0" applyFont="1" applyBorder="1"/>
    <xf numFmtId="0" fontId="0" fillId="0" borderId="4" xfId="0" applyBorder="1"/>
    <xf numFmtId="0" fontId="0" fillId="0" borderId="5" xfId="0" applyBorder="1"/>
    <xf numFmtId="0" fontId="3" fillId="0" borderId="1" xfId="0" applyFont="1" applyBorder="1" applyAlignment="1">
      <alignment vertical="center"/>
    </xf>
    <xf numFmtId="0" fontId="7" fillId="0" borderId="8"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0" xfId="0" applyFont="1" applyAlignment="1">
      <alignment vertical="center"/>
    </xf>
    <xf numFmtId="165" fontId="6" fillId="0" borderId="0" xfId="0" applyNumberFormat="1" applyFont="1" applyAlignment="1">
      <alignment vertical="center"/>
    </xf>
    <xf numFmtId="10" fontId="4" fillId="2" borderId="13" xfId="0" applyNumberFormat="1" applyFont="1" applyFill="1" applyBorder="1" applyAlignment="1">
      <alignment horizontal="center" wrapText="1"/>
    </xf>
    <xf numFmtId="166" fontId="4" fillId="2" borderId="13" xfId="0" applyNumberFormat="1" applyFont="1" applyFill="1" applyBorder="1" applyAlignment="1">
      <alignment horizontal="center" wrapText="1"/>
    </xf>
    <xf numFmtId="166" fontId="4" fillId="2" borderId="14" xfId="0" applyNumberFormat="1" applyFont="1" applyFill="1" applyBorder="1" applyAlignment="1">
      <alignment horizontal="center" wrapText="1"/>
    </xf>
    <xf numFmtId="167" fontId="2" fillId="0" borderId="0" xfId="0" applyNumberFormat="1" applyFont="1"/>
    <xf numFmtId="0" fontId="6" fillId="0" borderId="8" xfId="0" applyFont="1" applyBorder="1" applyAlignment="1">
      <alignment horizontal="left" vertical="center" wrapText="1"/>
    </xf>
    <xf numFmtId="0" fontId="8" fillId="0" borderId="8" xfId="0" applyFont="1" applyBorder="1" applyAlignment="1">
      <alignment horizontal="left" vertical="center" wrapText="1"/>
    </xf>
    <xf numFmtId="0" fontId="9" fillId="0" borderId="1" xfId="0" applyFont="1" applyBorder="1" applyAlignment="1">
      <alignment horizontal="center" vertical="center" wrapText="1"/>
    </xf>
    <xf numFmtId="0" fontId="8" fillId="0" borderId="1" xfId="0" applyFont="1" applyBorder="1" applyAlignment="1">
      <alignment horizontal="center" vertical="center" wrapText="1"/>
    </xf>
    <xf numFmtId="164" fontId="45" fillId="0" borderId="1" xfId="2" applyBorder="1" applyAlignment="1" applyProtection="1">
      <alignment horizontal="center" vertical="center" wrapText="1"/>
    </xf>
    <xf numFmtId="164" fontId="45" fillId="0" borderId="1" xfId="2" applyBorder="1" applyAlignment="1" applyProtection="1">
      <alignment vertical="center"/>
    </xf>
    <xf numFmtId="164" fontId="45" fillId="3" borderId="1" xfId="2" applyFill="1" applyBorder="1" applyAlignment="1" applyProtection="1">
      <alignment vertical="center"/>
    </xf>
    <xf numFmtId="0" fontId="8" fillId="2" borderId="8" xfId="0" applyFont="1" applyFill="1" applyBorder="1" applyAlignment="1">
      <alignment wrapText="1"/>
    </xf>
    <xf numFmtId="0" fontId="10" fillId="2" borderId="5" xfId="0" applyFont="1" applyFill="1" applyBorder="1" applyAlignment="1">
      <alignment wrapText="1"/>
    </xf>
    <xf numFmtId="0" fontId="2" fillId="0" borderId="5" xfId="0" applyFont="1" applyBorder="1"/>
    <xf numFmtId="168" fontId="2" fillId="0" borderId="5" xfId="0" applyNumberFormat="1" applyFont="1" applyBorder="1"/>
    <xf numFmtId="169" fontId="3" fillId="0" borderId="5" xfId="0" applyNumberFormat="1" applyFont="1" applyBorder="1"/>
    <xf numFmtId="0" fontId="4" fillId="0" borderId="0" xfId="0" applyFont="1"/>
    <xf numFmtId="0" fontId="3" fillId="4" borderId="15" xfId="0" applyFont="1" applyFill="1" applyBorder="1" applyAlignment="1">
      <alignment vertical="center"/>
    </xf>
    <xf numFmtId="0" fontId="3" fillId="4" borderId="16" xfId="0" applyFont="1" applyFill="1" applyBorder="1" applyAlignment="1">
      <alignment vertical="center"/>
    </xf>
    <xf numFmtId="0" fontId="3" fillId="4" borderId="17" xfId="0" applyFont="1" applyFill="1" applyBorder="1" applyAlignment="1">
      <alignment horizontal="center"/>
    </xf>
    <xf numFmtId="164" fontId="5" fillId="0" borderId="17" xfId="2" applyFont="1" applyBorder="1" applyAlignment="1" applyProtection="1">
      <alignment vertical="center"/>
    </xf>
    <xf numFmtId="0" fontId="10" fillId="0" borderId="0" xfId="0" applyFont="1"/>
    <xf numFmtId="0" fontId="4" fillId="2" borderId="8" xfId="0" applyFont="1" applyFill="1" applyBorder="1"/>
    <xf numFmtId="0" fontId="4" fillId="2" borderId="5" xfId="0" applyFont="1" applyFill="1" applyBorder="1"/>
    <xf numFmtId="0" fontId="10" fillId="0" borderId="5" xfId="0" applyFont="1" applyBorder="1"/>
    <xf numFmtId="0" fontId="4" fillId="0" borderId="18" xfId="0" applyFont="1" applyBorder="1" applyAlignment="1">
      <alignment vertical="center"/>
    </xf>
    <xf numFmtId="0" fontId="10" fillId="0" borderId="7" xfId="0" applyFont="1" applyBorder="1"/>
    <xf numFmtId="168" fontId="2" fillId="0" borderId="7" xfId="0" applyNumberFormat="1" applyFont="1" applyBorder="1"/>
    <xf numFmtId="164" fontId="11" fillId="4" borderId="17" xfId="2" applyFont="1" applyFill="1" applyBorder="1" applyAlignment="1" applyProtection="1">
      <alignment vertical="center"/>
    </xf>
    <xf numFmtId="164" fontId="10" fillId="0" borderId="0" xfId="0" applyNumberFormat="1" applyFont="1"/>
    <xf numFmtId="170" fontId="10" fillId="0" borderId="0" xfId="0" applyNumberFormat="1" applyFont="1"/>
    <xf numFmtId="2" fontId="10" fillId="0" borderId="0" xfId="0" applyNumberFormat="1" applyFont="1"/>
    <xf numFmtId="0" fontId="12" fillId="0" borderId="0" xfId="0" applyFont="1"/>
    <xf numFmtId="0" fontId="13" fillId="0" borderId="0" xfId="0" applyFont="1"/>
    <xf numFmtId="4" fontId="10" fillId="0" borderId="0" xfId="0" applyNumberFormat="1" applyFont="1"/>
    <xf numFmtId="164" fontId="45" fillId="0" borderId="0" xfId="2" applyBorder="1" applyProtection="1"/>
    <xf numFmtId="0" fontId="14" fillId="0" borderId="0" xfId="0" applyFont="1"/>
    <xf numFmtId="10" fontId="15" fillId="0" borderId="0" xfId="0" applyNumberFormat="1" applyFont="1" applyAlignment="1">
      <alignment horizontal="center"/>
    </xf>
    <xf numFmtId="4" fontId="15" fillId="0" borderId="0" xfId="0" applyNumberFormat="1" applyFont="1"/>
    <xf numFmtId="0" fontId="16" fillId="0" borderId="0" xfId="0" applyFont="1"/>
    <xf numFmtId="0" fontId="4" fillId="0" borderId="0" xfId="0" applyFont="1" applyAlignment="1">
      <alignment wrapText="1"/>
    </xf>
    <xf numFmtId="0" fontId="4" fillId="0" borderId="0" xfId="0" applyFont="1" applyAlignment="1">
      <alignment horizontal="left" wrapText="1"/>
    </xf>
    <xf numFmtId="0" fontId="16" fillId="0" borderId="0" xfId="0" applyFont="1" applyAlignment="1">
      <alignment wrapText="1"/>
    </xf>
    <xf numFmtId="0" fontId="12" fillId="0" borderId="0" xfId="0" applyFont="1" applyAlignment="1">
      <alignment wrapText="1"/>
    </xf>
    <xf numFmtId="0" fontId="10" fillId="0" borderId="0" xfId="0" applyFont="1" applyAlignment="1">
      <alignment wrapText="1"/>
    </xf>
    <xf numFmtId="0" fontId="4" fillId="0" borderId="0" xfId="0" applyFont="1" applyAlignment="1">
      <alignment vertical="center" wrapText="1"/>
    </xf>
    <xf numFmtId="0" fontId="22" fillId="0" borderId="0" xfId="0" applyFont="1"/>
    <xf numFmtId="0" fontId="6" fillId="0" borderId="0" xfId="0" applyFont="1" applyAlignment="1">
      <alignment horizontal="left" vertical="center" wrapText="1"/>
    </xf>
    <xf numFmtId="0" fontId="13" fillId="0" borderId="0" xfId="0" applyFont="1" applyAlignment="1">
      <alignment horizontal="left" vertical="center"/>
    </xf>
    <xf numFmtId="0" fontId="12" fillId="0" borderId="0" xfId="0" applyFont="1" applyAlignment="1">
      <alignment horizontal="left" vertical="center"/>
    </xf>
    <xf numFmtId="0" fontId="10" fillId="0" borderId="0" xfId="0" applyFont="1" applyAlignment="1">
      <alignment horizontal="left" vertical="center"/>
    </xf>
    <xf numFmtId="0" fontId="20" fillId="0" borderId="0" xfId="0" applyFont="1"/>
    <xf numFmtId="0" fontId="19" fillId="0" borderId="0" xfId="0" applyFont="1" applyAlignment="1">
      <alignment horizontal="left" vertical="center" wrapText="1"/>
    </xf>
    <xf numFmtId="0" fontId="19" fillId="0" borderId="0" xfId="0" applyFont="1" applyAlignment="1">
      <alignment vertical="center" wrapText="1"/>
    </xf>
    <xf numFmtId="0" fontId="18" fillId="0" borderId="0" xfId="0" applyFont="1" applyAlignment="1">
      <alignment horizontal="left" vertical="center"/>
    </xf>
    <xf numFmtId="0" fontId="24" fillId="0" borderId="0" xfId="0" applyFont="1" applyAlignment="1">
      <alignment horizontal="left" vertical="center" wrapText="1"/>
    </xf>
    <xf numFmtId="171" fontId="2" fillId="0" borderId="0" xfId="0" applyNumberFormat="1" applyFont="1"/>
    <xf numFmtId="0" fontId="25" fillId="0" borderId="0" xfId="0" applyFont="1"/>
    <xf numFmtId="171" fontId="25" fillId="0" borderId="0" xfId="0" applyNumberFormat="1" applyFont="1"/>
    <xf numFmtId="10" fontId="10" fillId="0" borderId="0" xfId="0" applyNumberFormat="1" applyFont="1"/>
    <xf numFmtId="0" fontId="10" fillId="0" borderId="0" xfId="0" applyFont="1" applyAlignment="1">
      <alignment vertical="center"/>
    </xf>
    <xf numFmtId="0" fontId="26" fillId="0" borderId="0" xfId="0" applyFont="1"/>
    <xf numFmtId="0" fontId="10" fillId="0" borderId="0" xfId="0" applyFont="1" applyAlignment="1">
      <alignment horizontal="center" vertical="center"/>
    </xf>
    <xf numFmtId="172" fontId="6" fillId="0" borderId="1" xfId="1" applyFont="1" applyBorder="1" applyAlignment="1" applyProtection="1">
      <alignment horizontal="center" vertical="center" wrapText="1"/>
    </xf>
    <xf numFmtId="0" fontId="27" fillId="0" borderId="13" xfId="0" applyFont="1" applyBorder="1" applyAlignment="1">
      <alignment horizontal="center" vertical="center"/>
    </xf>
    <xf numFmtId="0" fontId="27" fillId="0" borderId="13" xfId="0" applyFont="1" applyBorder="1" applyAlignment="1">
      <alignment horizontal="center" vertical="center" wrapText="1"/>
    </xf>
    <xf numFmtId="0" fontId="27" fillId="3" borderId="1" xfId="0" applyFont="1" applyFill="1" applyBorder="1" applyAlignment="1">
      <alignment horizontal="left" vertical="center"/>
    </xf>
    <xf numFmtId="0" fontId="28" fillId="3" borderId="1" xfId="0" applyFont="1" applyFill="1" applyBorder="1" applyAlignment="1">
      <alignment horizontal="left" vertical="center"/>
    </xf>
    <xf numFmtId="0" fontId="29" fillId="0" borderId="1" xfId="0" applyFont="1" applyBorder="1" applyAlignment="1">
      <alignment horizontal="left" vertical="center"/>
    </xf>
    <xf numFmtId="0" fontId="29" fillId="0" borderId="1" xfId="0" applyFont="1" applyBorder="1" applyAlignment="1">
      <alignment horizontal="center" vertical="center"/>
    </xf>
    <xf numFmtId="0" fontId="30" fillId="0" borderId="5" xfId="0" applyFont="1" applyBorder="1" applyAlignment="1">
      <alignment horizontal="left" vertical="center" wrapText="1"/>
    </xf>
    <xf numFmtId="0" fontId="30" fillId="0" borderId="8" xfId="0" applyFont="1" applyBorder="1" applyAlignment="1">
      <alignment horizontal="left" vertical="center"/>
    </xf>
    <xf numFmtId="10" fontId="10" fillId="0" borderId="0" xfId="0" applyNumberFormat="1" applyFont="1" applyAlignment="1">
      <alignment horizontal="left" vertical="center"/>
    </xf>
    <xf numFmtId="0" fontId="0" fillId="0" borderId="0" xfId="0" applyAlignment="1">
      <alignment horizontal="left" vertical="center"/>
    </xf>
    <xf numFmtId="0" fontId="29" fillId="3" borderId="1" xfId="0" applyFont="1" applyFill="1" applyBorder="1" applyAlignment="1">
      <alignment horizontal="center" vertical="center"/>
    </xf>
    <xf numFmtId="0" fontId="9" fillId="3" borderId="1" xfId="0" applyFont="1" applyFill="1" applyBorder="1" applyAlignment="1">
      <alignment horizontal="center" vertical="center"/>
    </xf>
    <xf numFmtId="0" fontId="30" fillId="0" borderId="7" xfId="0" applyFont="1" applyBorder="1" applyAlignment="1">
      <alignment horizontal="left" vertical="center" wrapText="1"/>
    </xf>
    <xf numFmtId="0" fontId="30" fillId="0" borderId="1" xfId="0" applyFont="1" applyBorder="1" applyAlignment="1">
      <alignment horizontal="left" vertical="center"/>
    </xf>
    <xf numFmtId="0" fontId="19" fillId="0" borderId="1" xfId="0" applyFont="1" applyBorder="1" applyAlignment="1">
      <alignment horizontal="center" vertical="center"/>
    </xf>
    <xf numFmtId="10" fontId="19" fillId="0" borderId="1" xfId="0" applyNumberFormat="1" applyFont="1" applyBorder="1" applyAlignment="1">
      <alignment horizontal="center" vertical="center"/>
    </xf>
    <xf numFmtId="0" fontId="16" fillId="0" borderId="1" xfId="0" applyFont="1" applyBorder="1" applyAlignment="1">
      <alignment horizontal="center" vertical="center"/>
    </xf>
    <xf numFmtId="10" fontId="16" fillId="0" borderId="1" xfId="0" applyNumberFormat="1" applyFont="1" applyBorder="1" applyAlignment="1">
      <alignment horizontal="center" vertical="center"/>
    </xf>
    <xf numFmtId="0" fontId="29" fillId="0" borderId="8" xfId="0" applyFont="1" applyBorder="1" applyAlignment="1">
      <alignment horizontal="center" vertical="center"/>
    </xf>
    <xf numFmtId="0" fontId="29" fillId="0" borderId="5" xfId="0" applyFont="1" applyBorder="1" applyAlignment="1">
      <alignment horizontal="center" vertical="center" wrapText="1"/>
    </xf>
    <xf numFmtId="0" fontId="29" fillId="7" borderId="8" xfId="0" applyFont="1" applyFill="1" applyBorder="1" applyAlignment="1">
      <alignment horizontal="center" vertical="center"/>
    </xf>
    <xf numFmtId="0" fontId="29" fillId="0" borderId="8" xfId="0" applyFont="1" applyBorder="1" applyAlignment="1">
      <alignment horizontal="center" vertical="center" wrapText="1"/>
    </xf>
    <xf numFmtId="0" fontId="30" fillId="0" borderId="1" xfId="0" applyFont="1" applyBorder="1" applyAlignment="1">
      <alignment horizontal="left" vertical="center" wrapText="1"/>
    </xf>
    <xf numFmtId="0" fontId="0" fillId="0" borderId="0" xfId="0" applyAlignment="1">
      <alignment horizontal="center" vertical="center"/>
    </xf>
    <xf numFmtId="10" fontId="10" fillId="0" borderId="0" xfId="0" applyNumberFormat="1" applyFont="1" applyAlignment="1">
      <alignment horizontal="center" vertical="center"/>
    </xf>
    <xf numFmtId="0" fontId="29" fillId="0" borderId="13" xfId="0" applyFont="1" applyBorder="1" applyAlignment="1">
      <alignment horizontal="left" vertical="center"/>
    </xf>
    <xf numFmtId="0" fontId="29" fillId="3" borderId="13" xfId="0" applyFont="1" applyFill="1" applyBorder="1" applyAlignment="1">
      <alignment horizontal="center" vertical="center"/>
    </xf>
    <xf numFmtId="0" fontId="31" fillId="3" borderId="6" xfId="0" applyFont="1" applyFill="1" applyBorder="1" applyAlignment="1">
      <alignment horizontal="center" vertical="center"/>
    </xf>
    <xf numFmtId="2" fontId="31" fillId="8" borderId="1" xfId="0" applyNumberFormat="1" applyFont="1" applyFill="1" applyBorder="1" applyAlignment="1">
      <alignment horizontal="center" vertical="center"/>
    </xf>
    <xf numFmtId="0" fontId="9" fillId="0" borderId="0" xfId="0" applyFont="1"/>
    <xf numFmtId="0" fontId="9" fillId="3" borderId="0" xfId="0" applyFont="1" applyFill="1" applyAlignment="1">
      <alignment vertical="center"/>
    </xf>
    <xf numFmtId="0" fontId="4" fillId="0" borderId="1" xfId="0" applyFont="1" applyBorder="1" applyAlignment="1">
      <alignment horizontal="center" vertical="center"/>
    </xf>
    <xf numFmtId="0" fontId="9" fillId="0" borderId="1" xfId="0" applyFont="1" applyBorder="1" applyAlignment="1">
      <alignment horizontal="center" vertical="center"/>
    </xf>
    <xf numFmtId="0" fontId="32" fillId="0" borderId="1" xfId="0" applyFont="1" applyBorder="1" applyAlignment="1">
      <alignment horizontal="center" vertical="center" wrapText="1"/>
    </xf>
    <xf numFmtId="0" fontId="28" fillId="3" borderId="1" xfId="0" applyFont="1" applyFill="1" applyBorder="1" applyAlignment="1">
      <alignment vertical="center"/>
    </xf>
    <xf numFmtId="0" fontId="9" fillId="0" borderId="19" xfId="0" applyFont="1" applyBorder="1" applyAlignment="1">
      <alignment horizontal="center" vertical="center"/>
    </xf>
    <xf numFmtId="0" fontId="9" fillId="0" borderId="7" xfId="0" applyFont="1" applyBorder="1" applyAlignment="1">
      <alignment horizontal="center" vertical="center"/>
    </xf>
    <xf numFmtId="0" fontId="29" fillId="0" borderId="1" xfId="0" applyFont="1" applyBorder="1"/>
    <xf numFmtId="0" fontId="29" fillId="7" borderId="20" xfId="0" applyFont="1" applyFill="1" applyBorder="1" applyAlignment="1">
      <alignment horizontal="center" vertical="center"/>
    </xf>
    <xf numFmtId="0" fontId="30" fillId="0" borderId="8" xfId="0" applyFont="1" applyBorder="1" applyAlignment="1">
      <alignment wrapText="1"/>
    </xf>
    <xf numFmtId="0" fontId="30" fillId="0" borderId="8" xfId="0" applyFont="1" applyBorder="1" applyAlignment="1">
      <alignment vertical="center"/>
    </xf>
    <xf numFmtId="0" fontId="29" fillId="7" borderId="6" xfId="0" applyFont="1" applyFill="1" applyBorder="1" applyAlignment="1">
      <alignment horizontal="center" vertical="center"/>
    </xf>
    <xf numFmtId="0" fontId="30" fillId="0" borderId="1" xfId="0" applyFont="1" applyBorder="1" applyAlignment="1">
      <alignment wrapText="1"/>
    </xf>
    <xf numFmtId="0" fontId="30" fillId="0" borderId="1" xfId="0" applyFont="1" applyBorder="1" applyAlignment="1">
      <alignment vertical="center"/>
    </xf>
    <xf numFmtId="0" fontId="9" fillId="0" borderId="1" xfId="0" applyFont="1" applyBorder="1"/>
    <xf numFmtId="0" fontId="9" fillId="0" borderId="1" xfId="0" applyFont="1" applyBorder="1" applyAlignment="1">
      <alignment vertical="center"/>
    </xf>
    <xf numFmtId="0" fontId="29" fillId="0" borderId="13" xfId="0" applyFont="1" applyBorder="1"/>
    <xf numFmtId="0" fontId="29" fillId="3" borderId="21" xfId="0" applyFont="1" applyFill="1" applyBorder="1" applyAlignment="1">
      <alignment horizontal="center" vertical="center"/>
    </xf>
    <xf numFmtId="0" fontId="33" fillId="0" borderId="1" xfId="0" applyFont="1" applyBorder="1" applyAlignment="1">
      <alignment vertical="center"/>
    </xf>
    <xf numFmtId="0" fontId="9" fillId="3" borderId="0" xfId="0" applyFont="1" applyFill="1"/>
    <xf numFmtId="0" fontId="9" fillId="0" borderId="0" xfId="0" applyFont="1" applyAlignment="1">
      <alignment vertical="center"/>
    </xf>
    <xf numFmtId="0" fontId="31" fillId="3" borderId="0" xfId="0" applyFont="1" applyFill="1"/>
    <xf numFmtId="0" fontId="32" fillId="3" borderId="1" xfId="0" applyFont="1" applyFill="1" applyBorder="1" applyAlignment="1">
      <alignment horizontal="center" vertical="center" wrapText="1"/>
    </xf>
    <xf numFmtId="0" fontId="28" fillId="3" borderId="1" xfId="0" applyFont="1" applyFill="1" applyBorder="1" applyAlignment="1">
      <alignment horizontal="center" vertical="center" wrapText="1"/>
    </xf>
    <xf numFmtId="0" fontId="29" fillId="7" borderId="1" xfId="0" applyFont="1" applyFill="1" applyBorder="1" applyAlignment="1">
      <alignment horizontal="center" vertical="center"/>
    </xf>
    <xf numFmtId="0" fontId="29" fillId="0" borderId="19" xfId="0" applyFont="1" applyBorder="1"/>
    <xf numFmtId="0" fontId="9" fillId="0" borderId="19" xfId="0" applyFont="1" applyBorder="1"/>
    <xf numFmtId="0" fontId="9" fillId="0" borderId="7" xfId="0" applyFont="1" applyBorder="1"/>
    <xf numFmtId="0" fontId="29" fillId="7" borderId="13" xfId="0" applyFont="1" applyFill="1" applyBorder="1" applyAlignment="1">
      <alignment horizontal="center" vertical="center"/>
    </xf>
    <xf numFmtId="0" fontId="30" fillId="3" borderId="13" xfId="0" applyFont="1" applyFill="1" applyBorder="1" applyAlignment="1">
      <alignment wrapText="1"/>
    </xf>
    <xf numFmtId="0" fontId="30" fillId="3" borderId="13" xfId="0" applyFont="1" applyFill="1" applyBorder="1" applyAlignment="1">
      <alignment vertical="center"/>
    </xf>
    <xf numFmtId="0" fontId="31" fillId="0" borderId="22" xfId="0" applyFont="1" applyBorder="1"/>
    <xf numFmtId="0" fontId="34" fillId="0" borderId="22" xfId="0" applyFont="1" applyBorder="1"/>
    <xf numFmtId="0" fontId="34" fillId="0" borderId="23" xfId="0" applyFont="1" applyBorder="1"/>
    <xf numFmtId="0" fontId="31" fillId="7" borderId="13" xfId="0" applyFont="1" applyFill="1" applyBorder="1" applyAlignment="1">
      <alignment horizontal="center" vertical="center"/>
    </xf>
    <xf numFmtId="0" fontId="9" fillId="3" borderId="1" xfId="0" applyFont="1" applyFill="1" applyBorder="1" applyAlignment="1">
      <alignment wrapText="1"/>
    </xf>
    <xf numFmtId="0" fontId="9" fillId="3" borderId="1" xfId="0" applyFont="1" applyFill="1" applyBorder="1" applyAlignment="1">
      <alignment vertical="center"/>
    </xf>
    <xf numFmtId="0" fontId="19" fillId="0" borderId="13" xfId="0" applyFont="1" applyBorder="1" applyAlignment="1">
      <alignment horizontal="center" vertical="center"/>
    </xf>
    <xf numFmtId="10" fontId="19" fillId="0" borderId="13" xfId="0" applyNumberFormat="1" applyFont="1" applyBorder="1" applyAlignment="1">
      <alignment horizontal="center" vertical="center"/>
    </xf>
    <xf numFmtId="0" fontId="30" fillId="3" borderId="1" xfId="0" applyFont="1" applyFill="1" applyBorder="1" applyAlignment="1">
      <alignment wrapText="1"/>
    </xf>
    <xf numFmtId="0" fontId="30" fillId="3" borderId="7" xfId="0" applyFont="1" applyFill="1" applyBorder="1" applyAlignment="1">
      <alignment vertical="center"/>
    </xf>
    <xf numFmtId="0" fontId="16" fillId="0" borderId="13" xfId="0" applyFont="1" applyBorder="1" applyAlignment="1">
      <alignment horizontal="center" vertical="center"/>
    </xf>
    <xf numFmtId="10" fontId="16" fillId="0" borderId="13" xfId="0" applyNumberFormat="1" applyFont="1" applyBorder="1" applyAlignment="1">
      <alignment horizontal="center" vertical="center"/>
    </xf>
    <xf numFmtId="0" fontId="31" fillId="3" borderId="1" xfId="0" applyFont="1" applyFill="1" applyBorder="1" applyAlignment="1">
      <alignment horizontal="center" vertical="center"/>
    </xf>
    <xf numFmtId="2" fontId="31" fillId="8" borderId="6" xfId="0" applyNumberFormat="1" applyFont="1" applyFill="1"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10" fillId="0" borderId="8" xfId="0" applyFont="1" applyBorder="1" applyAlignment="1">
      <alignment horizontal="center" vertical="center"/>
    </xf>
    <xf numFmtId="0" fontId="9" fillId="0" borderId="0" xfId="0" applyFont="1" applyAlignment="1">
      <alignment horizontal="center" vertical="center" wrapText="1"/>
    </xf>
    <xf numFmtId="0" fontId="9" fillId="3" borderId="6" xfId="0" applyFont="1" applyFill="1" applyBorder="1" applyAlignment="1">
      <alignment horizontal="center" vertical="center" wrapText="1"/>
    </xf>
    <xf numFmtId="0" fontId="9" fillId="3" borderId="19" xfId="0" applyFont="1" applyFill="1" applyBorder="1" applyAlignment="1">
      <alignment horizontal="center" vertical="center" wrapText="1"/>
    </xf>
    <xf numFmtId="0" fontId="32" fillId="3" borderId="7" xfId="0" applyFont="1" applyFill="1" applyBorder="1" applyAlignment="1">
      <alignment horizontal="center" vertical="center" wrapText="1"/>
    </xf>
    <xf numFmtId="0" fontId="28" fillId="3" borderId="13" xfId="0" applyFont="1" applyFill="1" applyBorder="1" applyAlignment="1">
      <alignment horizontal="center" vertical="center" wrapText="1"/>
    </xf>
    <xf numFmtId="0" fontId="30" fillId="0" borderId="4" xfId="0" applyFont="1" applyBorder="1" applyAlignment="1">
      <alignment vertical="center" wrapText="1"/>
    </xf>
    <xf numFmtId="0" fontId="30" fillId="0" borderId="1" xfId="0" applyFont="1" applyBorder="1" applyAlignment="1">
      <alignment vertical="center" wrapText="1"/>
    </xf>
    <xf numFmtId="0" fontId="30" fillId="0" borderId="19" xfId="0" applyFont="1" applyBorder="1" applyAlignment="1">
      <alignment vertical="center" wrapText="1"/>
    </xf>
    <xf numFmtId="2" fontId="29" fillId="7" borderId="1" xfId="0" applyNumberFormat="1" applyFont="1" applyFill="1" applyBorder="1" applyAlignment="1">
      <alignment horizontal="center" vertical="center"/>
    </xf>
    <xf numFmtId="0" fontId="9" fillId="3" borderId="19" xfId="0" applyFont="1" applyFill="1" applyBorder="1" applyAlignment="1">
      <alignment vertical="center" wrapText="1"/>
    </xf>
    <xf numFmtId="0" fontId="9" fillId="3" borderId="1" xfId="0" applyFont="1" applyFill="1" applyBorder="1" applyAlignment="1">
      <alignment vertical="center" wrapText="1"/>
    </xf>
    <xf numFmtId="2" fontId="29" fillId="3" borderId="1" xfId="0" applyNumberFormat="1" applyFont="1" applyFill="1" applyBorder="1" applyAlignment="1">
      <alignment horizontal="center" vertical="center"/>
    </xf>
    <xf numFmtId="0" fontId="33" fillId="0" borderId="22" xfId="0" applyFont="1" applyBorder="1" applyAlignment="1">
      <alignment vertical="center" wrapText="1"/>
    </xf>
    <xf numFmtId="0" fontId="24" fillId="0" borderId="0" xfId="0" applyFont="1"/>
    <xf numFmtId="0" fontId="31" fillId="3" borderId="8" xfId="0" applyFont="1" applyFill="1" applyBorder="1" applyAlignment="1">
      <alignment horizontal="center"/>
    </xf>
    <xf numFmtId="0" fontId="31" fillId="3" borderId="8" xfId="0" applyFont="1" applyFill="1" applyBorder="1" applyAlignment="1">
      <alignment horizontal="center" vertical="center"/>
    </xf>
    <xf numFmtId="0" fontId="31" fillId="3" borderId="1" xfId="0" applyFont="1" applyFill="1" applyBorder="1" applyAlignment="1">
      <alignment horizontal="center"/>
    </xf>
    <xf numFmtId="0" fontId="36" fillId="0" borderId="0" xfId="0" applyFont="1"/>
    <xf numFmtId="0" fontId="37" fillId="0" borderId="0" xfId="0" applyFont="1" applyAlignment="1">
      <alignment horizontal="left" indent="13"/>
    </xf>
    <xf numFmtId="0" fontId="37" fillId="0" borderId="0" xfId="0" applyFont="1" applyAlignment="1">
      <alignment horizontal="center"/>
    </xf>
    <xf numFmtId="0" fontId="37" fillId="0" borderId="0" xfId="0" applyFont="1"/>
    <xf numFmtId="0" fontId="11" fillId="9" borderId="24" xfId="0" applyFont="1" applyFill="1" applyBorder="1" applyAlignment="1">
      <alignment horizontal="center" vertical="center" wrapText="1"/>
    </xf>
    <xf numFmtId="0" fontId="11" fillId="0" borderId="0" xfId="0" applyFont="1" applyAlignment="1">
      <alignment vertical="center"/>
    </xf>
    <xf numFmtId="0" fontId="38" fillId="0" borderId="0" xfId="0" applyFont="1"/>
    <xf numFmtId="0" fontId="38" fillId="0" borderId="24" xfId="0" applyFont="1" applyBorder="1" applyAlignment="1">
      <alignment horizontal="center"/>
    </xf>
    <xf numFmtId="0" fontId="38" fillId="0" borderId="24" xfId="0" applyFont="1" applyBorder="1" applyAlignment="1">
      <alignment horizontal="left"/>
    </xf>
    <xf numFmtId="4" fontId="38" fillId="0" borderId="24" xfId="0" applyNumberFormat="1" applyFont="1" applyBorder="1"/>
    <xf numFmtId="0" fontId="11" fillId="10" borderId="24" xfId="0" applyFont="1" applyFill="1" applyBorder="1" applyAlignment="1">
      <alignment horizontal="center"/>
    </xf>
    <xf numFmtId="0" fontId="11" fillId="10" borderId="24" xfId="0" applyFont="1" applyFill="1" applyBorder="1"/>
    <xf numFmtId="4" fontId="11" fillId="10" borderId="24" xfId="0" applyNumberFormat="1" applyFont="1" applyFill="1" applyBorder="1"/>
    <xf numFmtId="0" fontId="11" fillId="0" borderId="0" xfId="0" applyFont="1"/>
    <xf numFmtId="2" fontId="3" fillId="0" borderId="24" xfId="0" applyNumberFormat="1" applyFont="1" applyBorder="1"/>
    <xf numFmtId="0" fontId="3" fillId="0" borderId="24" xfId="0" applyFont="1" applyBorder="1"/>
    <xf numFmtId="0" fontId="6" fillId="0" borderId="26" xfId="0" applyFont="1" applyBorder="1" applyAlignment="1">
      <alignment horizontal="center" vertical="center" wrapText="1"/>
    </xf>
    <xf numFmtId="10" fontId="4" fillId="11" borderId="13" xfId="0" applyNumberFormat="1" applyFont="1" applyFill="1" applyBorder="1" applyAlignment="1">
      <alignment horizontal="center"/>
    </xf>
    <xf numFmtId="166" fontId="4" fillId="11" borderId="13" xfId="0" applyNumberFormat="1" applyFont="1" applyFill="1" applyBorder="1" applyAlignment="1">
      <alignment horizontal="center"/>
    </xf>
    <xf numFmtId="173" fontId="4" fillId="11" borderId="13" xfId="0" applyNumberFormat="1" applyFont="1" applyFill="1" applyBorder="1" applyAlignment="1">
      <alignment horizontal="center"/>
    </xf>
    <xf numFmtId="0" fontId="10" fillId="0" borderId="28" xfId="0" applyFont="1" applyBorder="1" applyAlignment="1">
      <alignment horizontal="center"/>
    </xf>
    <xf numFmtId="0" fontId="10" fillId="0" borderId="8" xfId="0" applyFont="1" applyBorder="1" applyAlignment="1">
      <alignment vertical="center"/>
    </xf>
    <xf numFmtId="0" fontId="10" fillId="0" borderId="1" xfId="0" applyFont="1" applyBorder="1" applyAlignment="1">
      <alignment horizontal="center"/>
    </xf>
    <xf numFmtId="0" fontId="10" fillId="0" borderId="1" xfId="0" applyFont="1" applyBorder="1" applyAlignment="1">
      <alignment horizontal="center" vertical="center"/>
    </xf>
    <xf numFmtId="0" fontId="10" fillId="0" borderId="1" xfId="0" applyFont="1" applyBorder="1" applyAlignment="1">
      <alignment horizontal="right" vertical="center"/>
    </xf>
    <xf numFmtId="2" fontId="10" fillId="0" borderId="1" xfId="0" applyNumberFormat="1" applyFont="1" applyBorder="1"/>
    <xf numFmtId="4" fontId="10" fillId="0" borderId="1" xfId="0" applyNumberFormat="1" applyFont="1" applyBorder="1"/>
    <xf numFmtId="4" fontId="10" fillId="0" borderId="29" xfId="0" applyNumberFormat="1" applyFont="1" applyBorder="1"/>
    <xf numFmtId="0" fontId="4" fillId="0" borderId="30" xfId="0" applyFont="1" applyBorder="1"/>
    <xf numFmtId="0" fontId="4" fillId="0" borderId="31" xfId="0" applyFont="1" applyBorder="1"/>
    <xf numFmtId="0" fontId="4" fillId="0" borderId="31" xfId="0" applyFont="1" applyBorder="1" applyAlignment="1">
      <alignment horizontal="center"/>
    </xf>
    <xf numFmtId="4" fontId="4" fillId="0" borderId="31" xfId="0" applyNumberFormat="1" applyFont="1" applyBorder="1" applyAlignment="1">
      <alignment horizontal="right"/>
    </xf>
    <xf numFmtId="4" fontId="4" fillId="0" borderId="31" xfId="0" applyNumberFormat="1" applyFont="1" applyBorder="1"/>
    <xf numFmtId="4" fontId="4" fillId="0" borderId="32" xfId="0" applyNumberFormat="1" applyFont="1" applyBorder="1"/>
    <xf numFmtId="0" fontId="39" fillId="0" borderId="0" xfId="4" applyFont="1" applyAlignment="1">
      <alignment horizontal="center"/>
    </xf>
    <xf numFmtId="0" fontId="3" fillId="10" borderId="1" xfId="0" applyFont="1" applyFill="1" applyBorder="1" applyAlignment="1">
      <alignment horizontal="center" vertical="center" wrapText="1"/>
    </xf>
    <xf numFmtId="0" fontId="40" fillId="10" borderId="1" xfId="0" applyFont="1" applyFill="1" applyBorder="1" applyAlignment="1">
      <alignment horizontal="center" vertical="center" wrapText="1"/>
    </xf>
    <xf numFmtId="0" fontId="42" fillId="0" borderId="1" xfId="0" applyFont="1" applyBorder="1"/>
    <xf numFmtId="171"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42" fillId="0" borderId="13" xfId="0" applyFont="1" applyBorder="1"/>
    <xf numFmtId="171" fontId="3" fillId="3" borderId="7" xfId="0" applyNumberFormat="1" applyFont="1" applyFill="1" applyBorder="1" applyAlignment="1">
      <alignment horizontal="center" vertical="center" wrapText="1"/>
    </xf>
    <xf numFmtId="0" fontId="0" fillId="0" borderId="0" xfId="0" applyAlignment="1">
      <alignment horizontal="center" vertical="center" wrapText="1"/>
    </xf>
    <xf numFmtId="171" fontId="3" fillId="3" borderId="23" xfId="0" applyNumberFormat="1" applyFont="1" applyFill="1" applyBorder="1" applyAlignment="1">
      <alignment horizontal="center" vertical="center" wrapText="1"/>
    </xf>
    <xf numFmtId="0" fontId="4" fillId="3" borderId="20" xfId="0" applyFont="1" applyFill="1" applyBorder="1" applyAlignment="1">
      <alignment horizontal="center" vertical="center"/>
    </xf>
    <xf numFmtId="0" fontId="4" fillId="3" borderId="4" xfId="0" applyFont="1" applyFill="1" applyBorder="1" applyAlignment="1">
      <alignment horizontal="center" vertical="center"/>
    </xf>
    <xf numFmtId="171" fontId="3" fillId="3" borderId="4" xfId="0" applyNumberFormat="1" applyFont="1" applyFill="1" applyBorder="1" applyAlignment="1">
      <alignment horizontal="center" vertical="center" wrapText="1"/>
    </xf>
    <xf numFmtId="171" fontId="3" fillId="3" borderId="5" xfId="0" applyNumberFormat="1" applyFont="1" applyFill="1" applyBorder="1" applyAlignment="1">
      <alignment horizontal="center" vertical="center" wrapText="1"/>
    </xf>
    <xf numFmtId="0" fontId="45" fillId="0" borderId="0" xfId="3"/>
    <xf numFmtId="0" fontId="43" fillId="0" borderId="0" xfId="0" applyFont="1"/>
    <xf numFmtId="0" fontId="44" fillId="0" borderId="0" xfId="3" applyFont="1"/>
    <xf numFmtId="0" fontId="5" fillId="2" borderId="1" xfId="3" applyFont="1" applyFill="1" applyBorder="1" applyAlignment="1">
      <alignment horizontal="center" vertical="center"/>
    </xf>
    <xf numFmtId="0" fontId="5" fillId="2" borderId="1" xfId="3" applyFont="1" applyFill="1" applyBorder="1" applyAlignment="1">
      <alignment horizontal="center" vertical="center" wrapText="1"/>
    </xf>
    <xf numFmtId="0" fontId="45" fillId="0" borderId="1" xfId="3" applyBorder="1" applyAlignment="1">
      <alignment horizontal="center" vertical="center"/>
    </xf>
    <xf numFmtId="0" fontId="45" fillId="0" borderId="1" xfId="3" applyBorder="1"/>
    <xf numFmtId="174" fontId="45" fillId="0" borderId="1" xfId="3" applyNumberFormat="1" applyBorder="1"/>
    <xf numFmtId="0" fontId="45" fillId="0" borderId="1" xfId="3" applyBorder="1" applyAlignment="1">
      <alignment horizontal="center"/>
    </xf>
    <xf numFmtId="174" fontId="5" fillId="2" borderId="1" xfId="3" applyNumberFormat="1" applyFont="1" applyFill="1" applyBorder="1"/>
    <xf numFmtId="174" fontId="5" fillId="0" borderId="0" xfId="3" applyNumberFormat="1" applyFont="1"/>
    <xf numFmtId="174" fontId="45" fillId="0" borderId="0" xfId="3" applyNumberFormat="1"/>
    <xf numFmtId="0" fontId="0" fillId="0" borderId="0" xfId="0" applyAlignment="1">
      <alignment horizontal="center"/>
    </xf>
    <xf numFmtId="0" fontId="5" fillId="12" borderId="1" xfId="0" applyFont="1" applyFill="1" applyBorder="1" applyAlignment="1">
      <alignment horizontal="center" vertical="center"/>
    </xf>
    <xf numFmtId="0" fontId="5" fillId="12" borderId="1" xfId="0" applyFont="1" applyFill="1" applyBorder="1" applyAlignment="1">
      <alignment horizontal="center" vertical="center" wrapText="1"/>
    </xf>
    <xf numFmtId="0" fontId="5" fillId="0" borderId="0" xfId="0" applyFont="1" applyAlignment="1">
      <alignment horizontal="center" vertical="center" wrapText="1"/>
    </xf>
    <xf numFmtId="0" fontId="0" fillId="0" borderId="0" xfId="0" applyAlignment="1">
      <alignment wrapText="1"/>
    </xf>
    <xf numFmtId="0" fontId="0" fillId="0" borderId="1" xfId="0" applyBorder="1" applyAlignment="1">
      <alignment horizontal="center" vertical="center"/>
    </xf>
    <xf numFmtId="0" fontId="8" fillId="0" borderId="1" xfId="0" applyFont="1" applyBorder="1" applyAlignment="1">
      <alignment horizontal="left" vertical="center" wrapText="1"/>
    </xf>
    <xf numFmtId="164" fontId="45" fillId="0" borderId="1" xfId="2" applyBorder="1" applyAlignment="1" applyProtection="1">
      <alignment horizontal="center" vertical="center"/>
    </xf>
    <xf numFmtId="164" fontId="45" fillId="0" borderId="0" xfId="2" applyBorder="1" applyAlignment="1" applyProtection="1">
      <alignment horizontal="center" vertical="center"/>
    </xf>
    <xf numFmtId="0" fontId="0" fillId="0" borderId="1" xfId="0" applyBorder="1" applyAlignment="1">
      <alignment horizontal="center"/>
    </xf>
    <xf numFmtId="0" fontId="0" fillId="0" borderId="1" xfId="0" applyBorder="1" applyAlignment="1">
      <alignment vertical="center"/>
    </xf>
    <xf numFmtId="0" fontId="0" fillId="0" borderId="21" xfId="0" applyBorder="1" applyAlignment="1">
      <alignment horizontal="center" vertical="center"/>
    </xf>
    <xf numFmtId="0" fontId="5" fillId="13" borderId="13" xfId="0" applyFont="1" applyFill="1" applyBorder="1" applyAlignment="1">
      <alignment horizontal="center"/>
    </xf>
    <xf numFmtId="0" fontId="5" fillId="0" borderId="19" xfId="0" applyFont="1" applyBorder="1" applyAlignment="1">
      <alignment vertical="center" wrapText="1"/>
    </xf>
    <xf numFmtId="0" fontId="5" fillId="13" borderId="0" xfId="0" applyFont="1" applyFill="1" applyAlignment="1">
      <alignment horizontal="center" vertical="center"/>
    </xf>
    <xf numFmtId="0" fontId="11" fillId="0" borderId="8" xfId="0" applyFont="1" applyBorder="1" applyAlignment="1">
      <alignment horizontal="center" vertical="center"/>
    </xf>
    <xf numFmtId="164" fontId="11" fillId="0" borderId="7" xfId="0" applyNumberFormat="1" applyFont="1" applyBorder="1" applyAlignment="1">
      <alignment horizontal="right" vertical="center"/>
    </xf>
    <xf numFmtId="164" fontId="11" fillId="0" borderId="0" xfId="0" applyNumberFormat="1" applyFont="1"/>
    <xf numFmtId="170" fontId="0" fillId="0" borderId="0" xfId="0" applyNumberFormat="1"/>
    <xf numFmtId="0" fontId="5" fillId="13" borderId="14" xfId="0" applyFont="1" applyFill="1" applyBorder="1" applyAlignment="1">
      <alignment horizontal="center"/>
    </xf>
    <xf numFmtId="164" fontId="11" fillId="0" borderId="7" xfId="2" applyFont="1" applyBorder="1" applyAlignment="1" applyProtection="1">
      <alignment horizontal="right" vertical="center"/>
    </xf>
    <xf numFmtId="164" fontId="11" fillId="0" borderId="0" xfId="2" applyFont="1" applyBorder="1" applyProtection="1"/>
    <xf numFmtId="0" fontId="5" fillId="13" borderId="8" xfId="0" applyFont="1" applyFill="1" applyBorder="1" applyAlignment="1">
      <alignment horizontal="center"/>
    </xf>
    <xf numFmtId="0" fontId="5" fillId="0" borderId="4" xfId="0" applyFont="1" applyBorder="1" applyAlignment="1">
      <alignment vertical="center" wrapText="1"/>
    </xf>
    <xf numFmtId="164" fontId="11" fillId="0" borderId="5" xfId="2" applyFont="1" applyBorder="1" applyAlignment="1" applyProtection="1">
      <alignment horizontal="right" vertical="center"/>
    </xf>
    <xf numFmtId="0" fontId="38" fillId="0" borderId="0" xfId="0" applyFont="1" applyAlignment="1">
      <alignment horizontal="left" vertical="center"/>
    </xf>
    <xf numFmtId="0" fontId="10" fillId="0" borderId="0" xfId="0" applyFont="1" applyAlignment="1">
      <alignment horizontal="left"/>
    </xf>
    <xf numFmtId="0" fontId="10" fillId="0" borderId="0" xfId="0" applyFont="1" applyAlignment="1">
      <alignment horizontal="left" vertical="center"/>
    </xf>
    <xf numFmtId="0" fontId="13" fillId="0" borderId="0" xfId="0" applyFont="1" applyAlignment="1">
      <alignment horizontal="left" vertical="center"/>
    </xf>
    <xf numFmtId="0" fontId="19" fillId="0" borderId="0" xfId="0" applyFont="1" applyAlignment="1">
      <alignment horizontal="left" vertical="center" wrapText="1"/>
    </xf>
    <xf numFmtId="171" fontId="11" fillId="5" borderId="0" xfId="0" applyNumberFormat="1" applyFont="1" applyFill="1" applyAlignment="1">
      <alignment horizontal="center" vertical="center"/>
    </xf>
    <xf numFmtId="0" fontId="23" fillId="0" borderId="0" xfId="0" applyFont="1" applyAlignment="1">
      <alignment horizontal="left" vertical="center"/>
    </xf>
    <xf numFmtId="0" fontId="16" fillId="0" borderId="0" xfId="0" applyFont="1" applyAlignment="1">
      <alignment horizontal="left" wrapText="1"/>
    </xf>
    <xf numFmtId="0" fontId="4" fillId="0" borderId="0" xfId="0" applyFont="1" applyAlignment="1">
      <alignment wrapText="1"/>
    </xf>
    <xf numFmtId="0" fontId="4" fillId="0" borderId="0" xfId="0" applyFont="1" applyAlignment="1">
      <alignment horizontal="left"/>
    </xf>
    <xf numFmtId="0" fontId="17" fillId="0" borderId="0" xfId="0" applyFont="1" applyAlignment="1">
      <alignment horizontal="left" vertical="center" wrapText="1"/>
    </xf>
    <xf numFmtId="0" fontId="20" fillId="0" borderId="0" xfId="0" applyFont="1" applyAlignment="1">
      <alignment horizontal="left"/>
    </xf>
    <xf numFmtId="0" fontId="17" fillId="0" borderId="0" xfId="0" applyFont="1" applyAlignment="1">
      <alignment horizontal="left"/>
    </xf>
    <xf numFmtId="0" fontId="16" fillId="0" borderId="0" xfId="0" applyFont="1" applyAlignment="1">
      <alignment horizontal="left"/>
    </xf>
    <xf numFmtId="0" fontId="4" fillId="0" borderId="0" xfId="0" applyFont="1" applyAlignment="1">
      <alignment horizontal="left" wrapText="1"/>
    </xf>
    <xf numFmtId="0" fontId="17" fillId="0" borderId="0" xfId="0" applyFont="1" applyAlignment="1">
      <alignment horizontal="left" wrapText="1"/>
    </xf>
    <xf numFmtId="0" fontId="4" fillId="4" borderId="18" xfId="0" applyFont="1" applyFill="1" applyBorder="1" applyAlignment="1">
      <alignment horizontal="left" vertical="center"/>
    </xf>
    <xf numFmtId="0" fontId="6" fillId="2" borderId="1" xfId="0" applyFont="1" applyFill="1" applyBorder="1" applyAlignment="1">
      <alignment wrapText="1"/>
    </xf>
    <xf numFmtId="0" fontId="4" fillId="0" borderId="18" xfId="0" applyFont="1" applyBorder="1" applyAlignment="1">
      <alignment horizontal="left" vertical="center"/>
    </xf>
    <xf numFmtId="0" fontId="6" fillId="0" borderId="8" xfId="0" applyFont="1" applyBorder="1" applyAlignment="1">
      <alignment horizontal="center" vertical="center" wrapText="1"/>
    </xf>
    <xf numFmtId="0" fontId="7" fillId="0" borderId="9" xfId="0" applyFont="1" applyBorder="1" applyAlignment="1">
      <alignment horizontal="center" vertical="center" wrapText="1"/>
    </xf>
    <xf numFmtId="0" fontId="6" fillId="0" borderId="6"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3" fillId="0" borderId="0" xfId="0" applyFont="1" applyAlignment="1">
      <alignment horizontal="center"/>
    </xf>
    <xf numFmtId="0" fontId="3" fillId="0" borderId="0" xfId="0" applyFont="1" applyAlignment="1">
      <alignment horizontal="center" vertical="center"/>
    </xf>
    <xf numFmtId="0" fontId="3" fillId="0" borderId="2" xfId="0" applyFont="1" applyBorder="1" applyAlignment="1">
      <alignment horizontal="center"/>
    </xf>
    <xf numFmtId="0" fontId="3" fillId="0" borderId="3" xfId="0" applyFont="1" applyBorder="1" applyAlignment="1">
      <alignment horizontal="center"/>
    </xf>
    <xf numFmtId="0" fontId="9" fillId="3" borderId="6" xfId="0" applyFont="1" applyFill="1" applyBorder="1" applyAlignment="1">
      <alignment horizontal="center"/>
    </xf>
    <xf numFmtId="0" fontId="31" fillId="3" borderId="6" xfId="0" applyFont="1" applyFill="1" applyBorder="1" applyAlignment="1">
      <alignment vertical="center"/>
    </xf>
    <xf numFmtId="172" fontId="4" fillId="6" borderId="13" xfId="1" applyFont="1" applyFill="1" applyBorder="1" applyAlignment="1" applyProtection="1">
      <alignment horizontal="center" vertical="center" wrapText="1"/>
    </xf>
    <xf numFmtId="0" fontId="31" fillId="3" borderId="1" xfId="0" applyFont="1" applyFill="1" applyBorder="1" applyAlignment="1">
      <alignment horizontal="center" vertical="center"/>
    </xf>
    <xf numFmtId="0" fontId="10" fillId="0" borderId="8" xfId="0" applyFont="1" applyBorder="1" applyAlignment="1">
      <alignment horizontal="center" vertical="center"/>
    </xf>
    <xf numFmtId="172" fontId="4" fillId="6" borderId="1" xfId="1" applyFont="1" applyFill="1" applyBorder="1" applyAlignment="1" applyProtection="1">
      <alignment horizontal="center" vertical="center" wrapText="1"/>
    </xf>
    <xf numFmtId="0" fontId="4" fillId="0" borderId="1" xfId="0" applyFont="1" applyBorder="1" applyAlignment="1">
      <alignment horizontal="center" vertical="center"/>
    </xf>
    <xf numFmtId="0" fontId="16" fillId="0" borderId="1" xfId="0" applyFont="1" applyBorder="1" applyAlignment="1">
      <alignment horizontal="center" vertical="center"/>
    </xf>
    <xf numFmtId="0" fontId="31" fillId="3" borderId="6" xfId="0" applyFont="1" applyFill="1" applyBorder="1" applyAlignment="1">
      <alignment horizontal="center" vertical="center"/>
    </xf>
    <xf numFmtId="0" fontId="9" fillId="0" borderId="1" xfId="0" applyFont="1" applyBorder="1" applyAlignment="1">
      <alignment horizontal="center" vertical="center" wrapText="1"/>
    </xf>
    <xf numFmtId="0" fontId="9" fillId="0" borderId="1" xfId="0" applyFont="1" applyBorder="1" applyAlignment="1">
      <alignment horizontal="center" vertical="center"/>
    </xf>
    <xf numFmtId="0" fontId="29" fillId="0" borderId="1" xfId="0" applyFont="1" applyBorder="1" applyAlignment="1">
      <alignment horizontal="left" vertical="center"/>
    </xf>
    <xf numFmtId="0" fontId="29" fillId="0" borderId="13" xfId="0" applyFont="1" applyBorder="1" applyAlignment="1">
      <alignment horizontal="left" vertical="center"/>
    </xf>
    <xf numFmtId="0" fontId="9" fillId="0" borderId="7" xfId="0" applyFont="1" applyBorder="1" applyAlignment="1">
      <alignment horizontal="center"/>
    </xf>
    <xf numFmtId="0" fontId="4" fillId="0" borderId="8" xfId="0" applyFont="1" applyBorder="1" applyAlignment="1">
      <alignment horizontal="center" vertical="center"/>
    </xf>
    <xf numFmtId="0" fontId="16" fillId="0" borderId="8" xfId="0" applyFont="1" applyBorder="1" applyAlignment="1">
      <alignment horizontal="center" vertical="center"/>
    </xf>
    <xf numFmtId="0" fontId="4" fillId="0" borderId="0" xfId="0" applyFont="1" applyAlignment="1">
      <alignment horizontal="center"/>
    </xf>
    <xf numFmtId="172" fontId="6" fillId="0" borderId="1" xfId="1" applyFont="1" applyBorder="1" applyAlignment="1" applyProtection="1">
      <alignment horizontal="center" vertical="center" wrapText="1"/>
    </xf>
    <xf numFmtId="0" fontId="37" fillId="0" borderId="0" xfId="0" applyFont="1" applyAlignment="1">
      <alignment horizontal="center" vertical="center" wrapText="1"/>
    </xf>
    <xf numFmtId="0" fontId="11" fillId="9" borderId="24" xfId="0" applyFont="1" applyFill="1" applyBorder="1" applyAlignment="1">
      <alignment horizontal="center" vertical="center"/>
    </xf>
    <xf numFmtId="0" fontId="11" fillId="9" borderId="24" xfId="0" applyFont="1" applyFill="1" applyBorder="1" applyAlignment="1">
      <alignment horizontal="center" vertical="center" indent="13"/>
    </xf>
    <xf numFmtId="0" fontId="11" fillId="9" borderId="24" xfId="0" applyFont="1" applyFill="1" applyBorder="1" applyAlignment="1">
      <alignment horizontal="center" vertical="center" wrapText="1"/>
    </xf>
    <xf numFmtId="0" fontId="6" fillId="0" borderId="26"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3" fillId="10" borderId="1" xfId="0" applyFont="1" applyFill="1" applyBorder="1" applyAlignment="1">
      <alignment horizontal="center" vertical="center"/>
    </xf>
    <xf numFmtId="0" fontId="4" fillId="10" borderId="14" xfId="0" applyFont="1" applyFill="1" applyBorder="1" applyAlignment="1">
      <alignment horizontal="center" vertical="center" wrapText="1"/>
    </xf>
    <xf numFmtId="0" fontId="4" fillId="10" borderId="1" xfId="0" applyFont="1" applyFill="1" applyBorder="1" applyAlignment="1">
      <alignment horizontal="center" vertical="center"/>
    </xf>
    <xf numFmtId="0" fontId="39" fillId="0" borderId="0" xfId="4" applyFont="1" applyAlignment="1">
      <alignment horizontal="center"/>
    </xf>
    <xf numFmtId="0" fontId="4" fillId="0" borderId="0" xfId="0" applyFont="1" applyAlignment="1">
      <alignment horizontal="center" vertical="center"/>
    </xf>
    <xf numFmtId="0" fontId="5" fillId="2" borderId="1" xfId="3" applyFont="1" applyFill="1" applyBorder="1" applyAlignment="1">
      <alignment horizontal="center" wrapText="1"/>
    </xf>
    <xf numFmtId="0" fontId="5" fillId="2" borderId="1" xfId="3" applyFont="1" applyFill="1" applyBorder="1" applyAlignment="1">
      <alignment horizontal="center"/>
    </xf>
    <xf numFmtId="0" fontId="6" fillId="2" borderId="1" xfId="0" applyFont="1" applyFill="1" applyBorder="1" applyAlignment="1"/>
    <xf numFmtId="0" fontId="4" fillId="2" borderId="1" xfId="0" applyFont="1" applyFill="1" applyBorder="1" applyAlignment="1"/>
    <xf numFmtId="0" fontId="29" fillId="0" borderId="1" xfId="0" applyFont="1" applyBorder="1" applyAlignment="1"/>
    <xf numFmtId="0" fontId="31" fillId="0" borderId="1" xfId="0" applyFont="1" applyBorder="1" applyAlignment="1"/>
    <xf numFmtId="0" fontId="29" fillId="0" borderId="13" xfId="0" applyFont="1" applyBorder="1" applyAlignment="1"/>
    <xf numFmtId="0" fontId="29" fillId="0" borderId="21" xfId="0" applyFont="1" applyBorder="1" applyAlignment="1"/>
    <xf numFmtId="0" fontId="29" fillId="0" borderId="6" xfId="0" applyFont="1" applyBorder="1" applyAlignment="1"/>
    <xf numFmtId="0" fontId="31" fillId="3" borderId="6" xfId="0" applyFont="1" applyFill="1" applyBorder="1" applyAlignment="1"/>
    <xf numFmtId="0" fontId="35" fillId="3" borderId="1" xfId="0" applyFont="1" applyFill="1" applyBorder="1" applyAlignment="1"/>
    <xf numFmtId="0" fontId="31" fillId="3" borderId="1" xfId="0" applyFont="1" applyFill="1" applyBorder="1" applyAlignment="1"/>
    <xf numFmtId="0" fontId="2" fillId="0" borderId="24" xfId="0" applyFont="1" applyBorder="1" applyAlignment="1"/>
  </cellXfs>
  <cellStyles count="5">
    <cellStyle name="Moeda" xfId="2" builtinId="4"/>
    <cellStyle name="Normal" xfId="0" builtinId="0"/>
    <cellStyle name="Normal 2" xfId="3" xr:uid="{00000000-0005-0000-0000-000006000000}"/>
    <cellStyle name="Normal 6" xfId="4" xr:uid="{00000000-0005-0000-0000-000007000000}"/>
    <cellStyle name="Vírgula" xfId="1" builtinId="3"/>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8FAADC"/>
      <rgbColor rgb="FF7030A0"/>
      <rgbColor rgb="FFFFFFCC"/>
      <rgbColor rgb="FFE6E6E6"/>
      <rgbColor rgb="FF660066"/>
      <rgbColor rgb="FFFF8080"/>
      <rgbColor rgb="FF0066CC"/>
      <rgbColor rgb="FFD0CECE"/>
      <rgbColor rgb="FF000080"/>
      <rgbColor rgb="FFFF00FF"/>
      <rgbColor rgb="FFFFFF00"/>
      <rgbColor rgb="FF00FFFF"/>
      <rgbColor rgb="FF800080"/>
      <rgbColor rgb="FF800000"/>
      <rgbColor rgb="FF008080"/>
      <rgbColor rgb="FF0000FF"/>
      <rgbColor rgb="FF00CCFF"/>
      <rgbColor rgb="FFE7E6E6"/>
      <rgbColor rgb="FFE2F0D9"/>
      <rgbColor rgb="FFA8FEB8"/>
      <rgbColor rgb="FFCCCCCC"/>
      <rgbColor rgb="FFFF99CC"/>
      <rgbColor rgb="FFCC99FF"/>
      <rgbColor rgb="FFD9D9D9"/>
      <rgbColor rgb="FF3366FF"/>
      <rgbColor rgb="FF33CCCC"/>
      <rgbColor rgb="FF99CC00"/>
      <rgbColor rgb="FFFFC000"/>
      <rgbColor rgb="FFFF9900"/>
      <rgbColor rgb="FFFF6600"/>
      <rgbColor rgb="FF595959"/>
      <rgbColor rgb="FF7F7F7F"/>
      <rgbColor rgb="FF003366"/>
      <rgbColor rgb="FF339966"/>
      <rgbColor rgb="FF003300"/>
      <rgbColor rgb="FF333300"/>
      <rgbColor rgb="FF993300"/>
      <rgbColor rgb="FF993366"/>
      <rgbColor rgb="FF1F497D"/>
      <rgbColor rgb="FF404040"/>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11880</xdr:colOff>
      <xdr:row>0</xdr:row>
      <xdr:rowOff>107280</xdr:rowOff>
    </xdr:from>
    <xdr:to>
      <xdr:col>1</xdr:col>
      <xdr:colOff>218880</xdr:colOff>
      <xdr:row>3</xdr:row>
      <xdr:rowOff>97920</xdr:rowOff>
    </xdr:to>
    <xdr:pic>
      <xdr:nvPicPr>
        <xdr:cNvPr id="2" name="Imagem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11880" y="107280"/>
          <a:ext cx="569520" cy="59076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8</xdr:col>
      <xdr:colOff>1871280</xdr:colOff>
      <xdr:row>0</xdr:row>
      <xdr:rowOff>4320</xdr:rowOff>
    </xdr:from>
    <xdr:to>
      <xdr:col>8</xdr:col>
      <xdr:colOff>2465640</xdr:colOff>
      <xdr:row>2</xdr:row>
      <xdr:rowOff>172440</xdr:rowOff>
    </xdr:to>
    <xdr:pic>
      <xdr:nvPicPr>
        <xdr:cNvPr id="2" name="Picture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a:stretch/>
      </xdr:blipFill>
      <xdr:spPr>
        <a:xfrm>
          <a:off x="7650360" y="4320"/>
          <a:ext cx="594360" cy="711000"/>
        </a:xfrm>
        <a:prstGeom prst="rect">
          <a:avLst/>
        </a:prstGeom>
        <a:ln w="0">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47520</xdr:colOff>
      <xdr:row>0</xdr:row>
      <xdr:rowOff>85680</xdr:rowOff>
    </xdr:from>
    <xdr:to>
      <xdr:col>1</xdr:col>
      <xdr:colOff>445320</xdr:colOff>
      <xdr:row>4</xdr:row>
      <xdr:rowOff>16920</xdr:rowOff>
    </xdr:to>
    <xdr:pic>
      <xdr:nvPicPr>
        <xdr:cNvPr id="2" name="Picture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stretch/>
      </xdr:blipFill>
      <xdr:spPr>
        <a:xfrm>
          <a:off x="47520" y="85680"/>
          <a:ext cx="810720" cy="721800"/>
        </a:xfrm>
        <a:prstGeom prst="rect">
          <a:avLst/>
        </a:prstGeom>
        <a:ln w="0">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181080</xdr:colOff>
      <xdr:row>0</xdr:row>
      <xdr:rowOff>162000</xdr:rowOff>
    </xdr:from>
    <xdr:to>
      <xdr:col>1</xdr:col>
      <xdr:colOff>493200</xdr:colOff>
      <xdr:row>4</xdr:row>
      <xdr:rowOff>16920</xdr:rowOff>
    </xdr:to>
    <xdr:pic>
      <xdr:nvPicPr>
        <xdr:cNvPr id="3" name="Picture 1">
          <a:extLst>
            <a:ext uri="{FF2B5EF4-FFF2-40B4-BE49-F238E27FC236}">
              <a16:creationId xmlns:a16="http://schemas.microsoft.com/office/drawing/2014/main" id="{00000000-0008-0000-0300-000003000000}"/>
            </a:ext>
          </a:extLst>
        </xdr:cNvPr>
        <xdr:cNvPicPr/>
      </xdr:nvPicPr>
      <xdr:blipFill>
        <a:blip xmlns:r="http://schemas.openxmlformats.org/officeDocument/2006/relationships" r:embed="rId1"/>
        <a:stretch/>
      </xdr:blipFill>
      <xdr:spPr>
        <a:xfrm>
          <a:off x="181080" y="162000"/>
          <a:ext cx="674640" cy="655200"/>
        </a:xfrm>
        <a:prstGeom prst="rect">
          <a:avLst/>
        </a:prstGeom>
        <a:ln w="0">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219240</xdr:colOff>
      <xdr:row>1</xdr:row>
      <xdr:rowOff>9360</xdr:rowOff>
    </xdr:from>
    <xdr:to>
      <xdr:col>1</xdr:col>
      <xdr:colOff>445680</xdr:colOff>
      <xdr:row>4</xdr:row>
      <xdr:rowOff>45360</xdr:rowOff>
    </xdr:to>
    <xdr:pic>
      <xdr:nvPicPr>
        <xdr:cNvPr id="4" name="Picture 1">
          <a:extLst>
            <a:ext uri="{FF2B5EF4-FFF2-40B4-BE49-F238E27FC236}">
              <a16:creationId xmlns:a16="http://schemas.microsoft.com/office/drawing/2014/main" id="{00000000-0008-0000-0400-000004000000}"/>
            </a:ext>
          </a:extLst>
        </xdr:cNvPr>
        <xdr:cNvPicPr/>
      </xdr:nvPicPr>
      <xdr:blipFill>
        <a:blip xmlns:r="http://schemas.openxmlformats.org/officeDocument/2006/relationships" r:embed="rId1"/>
        <a:stretch/>
      </xdr:blipFill>
      <xdr:spPr>
        <a:xfrm>
          <a:off x="219240" y="209520"/>
          <a:ext cx="588960" cy="636120"/>
        </a:xfrm>
        <a:prstGeom prst="rect">
          <a:avLst/>
        </a:prstGeom>
        <a:ln w="0">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1066680</xdr:colOff>
      <xdr:row>3</xdr:row>
      <xdr:rowOff>0</xdr:rowOff>
    </xdr:from>
    <xdr:to>
      <xdr:col>3</xdr:col>
      <xdr:colOff>142560</xdr:colOff>
      <xdr:row>7</xdr:row>
      <xdr:rowOff>47160</xdr:rowOff>
    </xdr:to>
    <xdr:pic>
      <xdr:nvPicPr>
        <xdr:cNvPr id="5" name="Imagem 2">
          <a:extLst>
            <a:ext uri="{FF2B5EF4-FFF2-40B4-BE49-F238E27FC236}">
              <a16:creationId xmlns:a16="http://schemas.microsoft.com/office/drawing/2014/main" id="{00000000-0008-0000-0500-000005000000}"/>
            </a:ext>
          </a:extLst>
        </xdr:cNvPr>
        <xdr:cNvPicPr/>
      </xdr:nvPicPr>
      <xdr:blipFill>
        <a:blip xmlns:r="http://schemas.openxmlformats.org/officeDocument/2006/relationships" r:embed="rId1"/>
        <a:stretch/>
      </xdr:blipFill>
      <xdr:spPr>
        <a:xfrm>
          <a:off x="3835800" y="485640"/>
          <a:ext cx="1703520" cy="695160"/>
        </a:xfrm>
        <a:prstGeom prst="rect">
          <a:avLst/>
        </a:prstGeom>
        <a:ln w="0">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142920</xdr:colOff>
      <xdr:row>0</xdr:row>
      <xdr:rowOff>123840</xdr:rowOff>
    </xdr:from>
    <xdr:to>
      <xdr:col>1</xdr:col>
      <xdr:colOff>9360</xdr:colOff>
      <xdr:row>2</xdr:row>
      <xdr:rowOff>66240</xdr:rowOff>
    </xdr:to>
    <xdr:pic>
      <xdr:nvPicPr>
        <xdr:cNvPr id="6" name="Imagem 2">
          <a:extLst>
            <a:ext uri="{FF2B5EF4-FFF2-40B4-BE49-F238E27FC236}">
              <a16:creationId xmlns:a16="http://schemas.microsoft.com/office/drawing/2014/main" id="{00000000-0008-0000-0600-000006000000}"/>
            </a:ext>
          </a:extLst>
        </xdr:cNvPr>
        <xdr:cNvPicPr/>
      </xdr:nvPicPr>
      <xdr:blipFill>
        <a:blip xmlns:r="http://schemas.openxmlformats.org/officeDocument/2006/relationships" r:embed="rId1"/>
        <a:stretch/>
      </xdr:blipFill>
      <xdr:spPr>
        <a:xfrm>
          <a:off x="142920" y="123840"/>
          <a:ext cx="510840" cy="561600"/>
        </a:xfrm>
        <a:prstGeom prst="rect">
          <a:avLst/>
        </a:prstGeom>
        <a:ln w="0">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133200</xdr:colOff>
      <xdr:row>0</xdr:row>
      <xdr:rowOff>66600</xdr:rowOff>
    </xdr:from>
    <xdr:to>
      <xdr:col>0</xdr:col>
      <xdr:colOff>605940</xdr:colOff>
      <xdr:row>3</xdr:row>
      <xdr:rowOff>66240</xdr:rowOff>
    </xdr:to>
    <xdr:pic>
      <xdr:nvPicPr>
        <xdr:cNvPr id="7" name="Imagem 1">
          <a:extLst>
            <a:ext uri="{FF2B5EF4-FFF2-40B4-BE49-F238E27FC236}">
              <a16:creationId xmlns:a16="http://schemas.microsoft.com/office/drawing/2014/main" id="{00000000-0008-0000-0700-000007000000}"/>
            </a:ext>
          </a:extLst>
        </xdr:cNvPr>
        <xdr:cNvPicPr/>
      </xdr:nvPicPr>
      <xdr:blipFill>
        <a:blip xmlns:r="http://schemas.openxmlformats.org/officeDocument/2006/relationships" r:embed="rId1"/>
        <a:stretch/>
      </xdr:blipFill>
      <xdr:spPr>
        <a:xfrm>
          <a:off x="133200" y="66600"/>
          <a:ext cx="510840" cy="561600"/>
        </a:xfrm>
        <a:prstGeom prst="rect">
          <a:avLst/>
        </a:prstGeom>
        <a:ln w="0">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AMM64"/>
  <sheetViews>
    <sheetView tabSelected="1" zoomScale="85" zoomScaleNormal="85" workbookViewId="0">
      <selection activeCell="R21" sqref="A11:R21"/>
    </sheetView>
  </sheetViews>
  <sheetFormatPr defaultColWidth="9.140625" defaultRowHeight="15.75"/>
  <cols>
    <col min="1" max="1" width="5.140625" style="4" customWidth="1"/>
    <col min="2" max="2" width="31.42578125" style="4" customWidth="1"/>
    <col min="3" max="3" width="13.85546875" style="4" customWidth="1"/>
    <col min="4" max="4" width="11.42578125" style="4" customWidth="1"/>
    <col min="5" max="5" width="6.7109375" style="4" customWidth="1"/>
    <col min="6" max="6" width="13.140625" style="4" customWidth="1"/>
    <col min="7" max="7" width="16.140625" style="4" customWidth="1"/>
    <col min="8" max="8" width="16.140625" style="4" hidden="1" customWidth="1"/>
    <col min="9" max="9" width="12.28515625" style="4" customWidth="1"/>
    <col min="10" max="10" width="13.7109375" style="4" customWidth="1"/>
    <col min="11" max="11" width="13.5703125" style="4" customWidth="1"/>
    <col min="12" max="12" width="16.85546875" style="4" customWidth="1"/>
    <col min="13" max="14" width="14.7109375" style="4" customWidth="1"/>
    <col min="15" max="15" width="16" style="4" customWidth="1"/>
    <col min="16" max="16" width="15.28515625" style="4" customWidth="1"/>
    <col min="17" max="17" width="17" style="4" customWidth="1"/>
    <col min="18" max="18" width="16.42578125" style="4" customWidth="1"/>
    <col min="19" max="19" width="13.85546875" style="4" customWidth="1"/>
    <col min="20" max="20" width="16.85546875" style="4" customWidth="1"/>
    <col min="21" max="21" width="18.42578125" style="4" customWidth="1"/>
    <col min="22" max="22" width="19" style="4" customWidth="1"/>
    <col min="23" max="23" width="9.7109375" style="4" customWidth="1"/>
    <col min="24" max="24" width="32.85546875" style="4" customWidth="1"/>
    <col min="25" max="25" width="16.42578125" style="4" customWidth="1"/>
    <col min="26" max="26" width="11" style="4" customWidth="1"/>
    <col min="27" max="27" width="21.5703125" style="4" customWidth="1"/>
    <col min="28" max="28" width="13.7109375" style="4" customWidth="1"/>
    <col min="29" max="29" width="21.42578125" style="4" customWidth="1"/>
    <col min="30" max="30" width="23.42578125" style="4" customWidth="1"/>
    <col min="31" max="31" width="16" style="4" customWidth="1"/>
    <col min="32" max="34" width="9" style="4" customWidth="1"/>
    <col min="35" max="35" width="14.140625" style="4" customWidth="1"/>
    <col min="36" max="36" width="10.85546875" style="4" customWidth="1"/>
    <col min="37" max="1027" width="9" style="4" customWidth="1"/>
  </cols>
  <sheetData>
    <row r="2" spans="1:36">
      <c r="B2" s="5" t="s">
        <v>0</v>
      </c>
      <c r="C2" s="5"/>
    </row>
    <row r="3" spans="1:36">
      <c r="B3" s="6" t="s">
        <v>1</v>
      </c>
      <c r="C3" s="6"/>
    </row>
    <row r="4" spans="1:36">
      <c r="B4" s="5"/>
      <c r="C4" s="5"/>
    </row>
    <row r="5" spans="1:36">
      <c r="B5" s="7"/>
      <c r="C5" s="7"/>
    </row>
    <row r="6" spans="1:36">
      <c r="B6" s="289" t="s">
        <v>2</v>
      </c>
      <c r="C6" s="289"/>
      <c r="D6" s="289"/>
      <c r="E6" s="289"/>
      <c r="F6" s="289"/>
      <c r="G6" s="289"/>
      <c r="H6" s="289"/>
      <c r="I6" s="289"/>
      <c r="J6" s="289"/>
      <c r="K6" s="289"/>
      <c r="L6" s="289"/>
      <c r="M6" s="289"/>
      <c r="N6" s="289"/>
      <c r="O6" s="289"/>
      <c r="P6" s="289"/>
      <c r="Q6" s="289"/>
      <c r="R6" s="289"/>
      <c r="S6" s="289"/>
      <c r="T6" s="289"/>
      <c r="U6" s="289"/>
      <c r="V6" s="289"/>
    </row>
    <row r="7" spans="1:36">
      <c r="B7" s="289" t="s">
        <v>3</v>
      </c>
      <c r="C7" s="289"/>
      <c r="D7" s="289"/>
      <c r="E7" s="289"/>
      <c r="F7" s="289"/>
      <c r="G7" s="289"/>
      <c r="H7" s="289"/>
      <c r="I7" s="289"/>
      <c r="J7" s="289"/>
      <c r="K7" s="289"/>
      <c r="L7" s="289"/>
      <c r="M7" s="289"/>
      <c r="N7" s="289"/>
      <c r="O7" s="289"/>
      <c r="P7" s="289"/>
      <c r="Q7" s="289"/>
      <c r="R7" s="289"/>
      <c r="S7" s="289"/>
      <c r="T7" s="289"/>
      <c r="U7" s="289"/>
      <c r="V7" s="289"/>
    </row>
    <row r="8" spans="1:36">
      <c r="B8" s="290"/>
      <c r="C8" s="290"/>
      <c r="D8" s="290"/>
      <c r="E8" s="290"/>
      <c r="F8" s="290"/>
      <c r="G8" s="290"/>
      <c r="H8" s="290"/>
      <c r="I8" s="290"/>
      <c r="J8" s="290"/>
      <c r="K8" s="290"/>
      <c r="L8" s="290"/>
      <c r="M8" s="290"/>
      <c r="N8" s="290"/>
      <c r="O8" s="290"/>
      <c r="P8" s="290"/>
      <c r="Q8" s="290"/>
      <c r="R8" s="290"/>
      <c r="S8" s="290"/>
      <c r="T8" s="290"/>
      <c r="U8" s="290"/>
      <c r="V8" s="290"/>
    </row>
    <row r="9" spans="1:36">
      <c r="B9" s="7"/>
      <c r="C9" s="7"/>
      <c r="J9" s="3"/>
      <c r="K9" s="5"/>
      <c r="L9" s="5"/>
      <c r="M9" s="5"/>
      <c r="N9" s="5"/>
      <c r="T9" s="8" t="s">
        <v>4</v>
      </c>
      <c r="U9" s="9">
        <v>1518</v>
      </c>
    </row>
    <row r="10" spans="1:36" ht="16.5" customHeight="1">
      <c r="B10" s="7"/>
      <c r="C10" s="7"/>
      <c r="F10" s="291" t="s">
        <v>5</v>
      </c>
      <c r="G10" s="291"/>
      <c r="H10" s="291"/>
      <c r="I10" s="291"/>
      <c r="J10" s="291"/>
      <c r="K10" s="5"/>
      <c r="L10" s="292" t="s">
        <v>6</v>
      </c>
      <c r="M10" s="292"/>
      <c r="N10" s="292"/>
      <c r="O10" s="292"/>
      <c r="P10" s="10"/>
      <c r="Q10" s="10"/>
      <c r="R10" s="11"/>
      <c r="S10" s="12"/>
      <c r="T10" s="8" t="s">
        <v>7</v>
      </c>
      <c r="U10" s="13"/>
    </row>
    <row r="11" spans="1:36" s="18" customFormat="1" ht="58.5" customHeight="1">
      <c r="A11" s="287" t="s">
        <v>8</v>
      </c>
      <c r="B11" s="285" t="s">
        <v>9</v>
      </c>
      <c r="C11" s="287" t="s">
        <v>10</v>
      </c>
      <c r="D11" s="288" t="s">
        <v>11</v>
      </c>
      <c r="E11" s="287" t="s">
        <v>12</v>
      </c>
      <c r="F11" s="283" t="s">
        <v>13</v>
      </c>
      <c r="G11" s="14" t="s">
        <v>14</v>
      </c>
      <c r="H11" s="14" t="s">
        <v>15</v>
      </c>
      <c r="I11" s="284" t="s">
        <v>16</v>
      </c>
      <c r="J11" s="1" t="s">
        <v>17</v>
      </c>
      <c r="K11" s="285" t="s">
        <v>18</v>
      </c>
      <c r="L11" s="15" t="s">
        <v>19</v>
      </c>
      <c r="M11" s="16" t="s">
        <v>20</v>
      </c>
      <c r="N11" s="16" t="s">
        <v>21</v>
      </c>
      <c r="O11" s="17" t="s">
        <v>22</v>
      </c>
      <c r="P11" s="17" t="s">
        <v>23</v>
      </c>
      <c r="Q11" s="1" t="s">
        <v>24</v>
      </c>
      <c r="R11" s="286" t="s">
        <v>25</v>
      </c>
      <c r="S11" s="1" t="s">
        <v>26</v>
      </c>
      <c r="T11" s="286" t="s">
        <v>27</v>
      </c>
      <c r="U11" s="283" t="s">
        <v>28</v>
      </c>
      <c r="X11" s="281" t="s">
        <v>9</v>
      </c>
      <c r="Y11" s="281" t="s">
        <v>11</v>
      </c>
      <c r="Z11" s="281" t="s">
        <v>29</v>
      </c>
      <c r="AA11" s="281" t="s">
        <v>30</v>
      </c>
      <c r="AB11" s="281" t="s">
        <v>31</v>
      </c>
      <c r="AC11" s="281" t="s">
        <v>32</v>
      </c>
      <c r="AD11" s="326" t="s">
        <v>33</v>
      </c>
      <c r="AI11" s="19"/>
    </row>
    <row r="12" spans="1:36" ht="16.5" customHeight="1">
      <c r="A12" s="287"/>
      <c r="B12" s="285"/>
      <c r="C12" s="287"/>
      <c r="D12" s="288"/>
      <c r="E12" s="287"/>
      <c r="F12" s="283"/>
      <c r="G12" s="20">
        <v>0.4</v>
      </c>
      <c r="H12" s="21"/>
      <c r="I12" s="284"/>
      <c r="J12" s="20">
        <f>ROUND('ANEXO II'!G62%,2)</f>
        <v>0</v>
      </c>
      <c r="K12" s="285"/>
      <c r="L12" s="22"/>
      <c r="M12" s="22"/>
      <c r="N12" s="22"/>
      <c r="O12" s="22"/>
      <c r="P12" s="22">
        <f>FARDAMENTO!F24</f>
        <v>0</v>
      </c>
      <c r="Q12" s="20" t="s">
        <v>34</v>
      </c>
      <c r="R12" s="286"/>
      <c r="S12" s="20">
        <f>'ANEXO II'!M16</f>
        <v>0</v>
      </c>
      <c r="T12" s="286"/>
      <c r="U12" s="283"/>
      <c r="X12" s="281"/>
      <c r="Y12" s="281"/>
      <c r="Z12" s="281"/>
      <c r="AA12" s="281"/>
      <c r="AB12" s="281"/>
      <c r="AC12" s="281"/>
      <c r="AD12" s="326"/>
      <c r="AJ12" s="23"/>
    </row>
    <row r="13" spans="1:36" ht="30" customHeight="1">
      <c r="A13" s="2">
        <v>1</v>
      </c>
      <c r="B13" s="24" t="s">
        <v>35</v>
      </c>
      <c r="C13" s="25"/>
      <c r="D13" s="26">
        <v>155</v>
      </c>
      <c r="E13" s="27" t="s">
        <v>36</v>
      </c>
      <c r="F13" s="28"/>
      <c r="G13" s="28"/>
      <c r="H13" s="28"/>
      <c r="I13" s="28">
        <f>ROUND((SUM(F13:G13)/30)/12,2)</f>
        <v>0</v>
      </c>
      <c r="J13" s="29">
        <f>ROUND((F13+G13+H13+I13)*$J$12,2)</f>
        <v>0</v>
      </c>
      <c r="K13" s="29">
        <f>SUM(F13:J13)</f>
        <v>0</v>
      </c>
      <c r="L13" s="29"/>
      <c r="M13" s="29"/>
      <c r="N13" s="29"/>
      <c r="O13" s="29"/>
      <c r="P13" s="30"/>
      <c r="Q13" s="29" t="e">
        <f>ROUND($Q$12*K13,2)</f>
        <v>#VALUE!</v>
      </c>
      <c r="R13" s="29" t="e">
        <f>SUM(K13:Q13)</f>
        <v>#VALUE!</v>
      </c>
      <c r="S13" s="29" t="e">
        <f>ROUND($S$12*((R13)/(1-$S$12)),2)</f>
        <v>#VALUE!</v>
      </c>
      <c r="T13" s="29" t="e">
        <f>R13+S13</f>
        <v>#VALUE!</v>
      </c>
      <c r="U13" s="29" t="e">
        <f>ROUND(T13*D13,2)</f>
        <v>#VALUE!</v>
      </c>
      <c r="X13" s="31" t="s">
        <v>35</v>
      </c>
      <c r="Y13" s="32">
        <f>D13</f>
        <v>155</v>
      </c>
      <c r="Z13" s="33">
        <v>29</v>
      </c>
      <c r="AA13" s="34" t="e">
        <f>Z13*T13</f>
        <v>#VALUE!</v>
      </c>
      <c r="AB13" s="33">
        <v>126</v>
      </c>
      <c r="AC13" s="34" t="e">
        <f>AB13*T13</f>
        <v>#VALUE!</v>
      </c>
      <c r="AD13" s="35" t="e">
        <f>AA13+AC13</f>
        <v>#VALUE!</v>
      </c>
      <c r="AE13" s="4" t="e">
        <f>AD13=U13</f>
        <v>#VALUE!</v>
      </c>
      <c r="AJ13" s="23"/>
    </row>
    <row r="14" spans="1:36" s="41" customFormat="1">
      <c r="A14" s="36"/>
      <c r="B14" s="37" t="s">
        <v>37</v>
      </c>
      <c r="C14" s="38"/>
      <c r="D14" s="39">
        <f>SUM(D13:D13)</f>
        <v>155</v>
      </c>
      <c r="E14" s="36"/>
      <c r="F14" s="36"/>
      <c r="G14" s="36"/>
      <c r="H14" s="36"/>
      <c r="I14" s="36"/>
      <c r="J14" s="36"/>
      <c r="K14" s="36"/>
      <c r="L14" s="36"/>
      <c r="M14" s="36"/>
      <c r="N14" s="36"/>
      <c r="O14" s="282" t="s">
        <v>38</v>
      </c>
      <c r="P14" s="282"/>
      <c r="Q14" s="282"/>
      <c r="R14" s="282"/>
      <c r="S14" s="282"/>
      <c r="T14" s="282"/>
      <c r="U14" s="40" t="e">
        <f>SUM(U13:U13)</f>
        <v>#VALUE!</v>
      </c>
      <c r="X14" s="42" t="s">
        <v>33</v>
      </c>
      <c r="Y14" s="43">
        <f>SUM(Y13:Y13)</f>
        <v>155</v>
      </c>
      <c r="Z14" s="44">
        <f>Z13</f>
        <v>29</v>
      </c>
      <c r="AA14" s="34" t="e">
        <f>SUM(AA13:AA13)</f>
        <v>#VALUE!</v>
      </c>
      <c r="AB14" s="44">
        <f>AB13</f>
        <v>126</v>
      </c>
      <c r="AC14" s="34" t="e">
        <f>SUM(AC13:AC13)</f>
        <v>#VALUE!</v>
      </c>
      <c r="AD14" s="35" t="e">
        <f>SUM(AA14,AC14)</f>
        <v>#VALUE!</v>
      </c>
      <c r="AE14" s="41" t="e">
        <f>AD14=U14</f>
        <v>#VALUE!</v>
      </c>
    </row>
    <row r="15" spans="1:36" s="41" customFormat="1" ht="17.25" customHeight="1">
      <c r="B15" s="36"/>
      <c r="C15" s="36"/>
      <c r="D15" s="36"/>
      <c r="E15" s="36"/>
      <c r="F15" s="36"/>
      <c r="G15" s="36"/>
      <c r="H15" s="36"/>
      <c r="I15" s="36"/>
      <c r="J15" s="36"/>
      <c r="K15" s="36"/>
      <c r="L15" s="36"/>
      <c r="M15" s="36"/>
      <c r="N15" s="36"/>
      <c r="O15" s="282" t="s">
        <v>39</v>
      </c>
      <c r="P15" s="282"/>
      <c r="Q15" s="282"/>
      <c r="R15" s="282"/>
      <c r="S15" s="282"/>
      <c r="T15" s="282"/>
      <c r="U15" s="40" t="e">
        <f>ROUND(U14*0.05,2)</f>
        <v>#VALUE!</v>
      </c>
      <c r="X15" s="327" t="s">
        <v>39</v>
      </c>
      <c r="Y15" s="327"/>
      <c r="Z15" s="44" t="s">
        <v>40</v>
      </c>
      <c r="AA15" s="34" t="e">
        <f>ROUNDDOWN(AA14*0.05,2)</f>
        <v>#VALUE!</v>
      </c>
      <c r="AB15" s="44" t="s">
        <v>40</v>
      </c>
      <c r="AC15" s="34" t="e">
        <f>ROUND(AC14*0.05,2)</f>
        <v>#VALUE!</v>
      </c>
      <c r="AD15" s="35" t="e">
        <f>AA15+AC15</f>
        <v>#VALUE!</v>
      </c>
      <c r="AE15" s="41" t="e">
        <f>AD15=U15</f>
        <v>#VALUE!</v>
      </c>
    </row>
    <row r="16" spans="1:36" s="41" customFormat="1" ht="17.25" hidden="1" customHeight="1">
      <c r="B16" s="36"/>
      <c r="C16" s="36"/>
      <c r="D16" s="36"/>
      <c r="E16" s="36"/>
      <c r="F16" s="36"/>
      <c r="G16" s="36"/>
      <c r="H16" s="36"/>
      <c r="I16" s="36"/>
      <c r="J16" s="36"/>
      <c r="K16" s="36"/>
      <c r="L16" s="36"/>
      <c r="M16" s="36"/>
      <c r="N16" s="36"/>
      <c r="O16" s="45" t="s">
        <v>41</v>
      </c>
      <c r="P16" s="45"/>
      <c r="Q16" s="45"/>
      <c r="R16" s="45"/>
      <c r="S16" s="45"/>
      <c r="T16" s="45"/>
      <c r="U16" s="40">
        <v>0</v>
      </c>
      <c r="X16" s="327" t="s">
        <v>42</v>
      </c>
      <c r="Y16" s="327"/>
      <c r="Z16" s="46" t="s">
        <v>40</v>
      </c>
      <c r="AA16" s="47">
        <v>301944.07</v>
      </c>
      <c r="AB16" s="46" t="s">
        <v>40</v>
      </c>
      <c r="AC16" s="47">
        <v>149920.43</v>
      </c>
      <c r="AD16" s="35">
        <v>451864.5</v>
      </c>
      <c r="AE16" s="41" t="b">
        <f>AD16=U16</f>
        <v>0</v>
      </c>
    </row>
    <row r="17" spans="1:31" s="41" customFormat="1" ht="18.75" customHeight="1">
      <c r="O17" s="280" t="s">
        <v>43</v>
      </c>
      <c r="P17" s="280"/>
      <c r="Q17" s="280"/>
      <c r="R17" s="280"/>
      <c r="S17" s="280"/>
      <c r="T17" s="280"/>
      <c r="U17" s="48" t="e">
        <f>SUM(U14:U16)</f>
        <v>#VALUE!</v>
      </c>
      <c r="W17" s="49"/>
      <c r="X17" s="327" t="s">
        <v>44</v>
      </c>
      <c r="Y17" s="327"/>
      <c r="Z17" s="44" t="s">
        <v>40</v>
      </c>
      <c r="AA17" s="34" t="e">
        <f>SUM(AA14:AA15)</f>
        <v>#VALUE!</v>
      </c>
      <c r="AB17" s="44" t="s">
        <v>40</v>
      </c>
      <c r="AC17" s="34" t="e">
        <f>SUM(AC14:AC15)</f>
        <v>#VALUE!</v>
      </c>
      <c r="AD17" s="35" t="e">
        <f>ROUND(AA17+AC17,2)</f>
        <v>#VALUE!</v>
      </c>
      <c r="AE17" s="41" t="e">
        <f>AD17=U17</f>
        <v>#VALUE!</v>
      </c>
    </row>
    <row r="18" spans="1:31" s="41" customFormat="1" ht="18.75" customHeight="1">
      <c r="W18" s="49"/>
    </row>
    <row r="19" spans="1:31" s="41" customFormat="1" ht="18.75" customHeight="1">
      <c r="L19" s="50"/>
      <c r="U19" s="50"/>
      <c r="W19" s="49"/>
    </row>
    <row r="20" spans="1:31" s="41" customFormat="1" ht="15">
      <c r="M20" s="50"/>
      <c r="O20" s="51"/>
      <c r="Q20" s="50"/>
      <c r="W20" s="49"/>
    </row>
    <row r="21" spans="1:31" s="52" customFormat="1" ht="15">
      <c r="B21" s="53" t="s">
        <v>45</v>
      </c>
      <c r="C21" s="53"/>
      <c r="P21" s="51"/>
      <c r="Q21" s="51"/>
      <c r="R21" s="51"/>
      <c r="S21" s="54"/>
      <c r="T21" s="54"/>
      <c r="U21" s="54"/>
      <c r="V21" s="55"/>
    </row>
    <row r="22" spans="1:31" s="52" customFormat="1" ht="7.5" customHeight="1">
      <c r="B22" s="56"/>
      <c r="C22" s="56"/>
      <c r="S22" s="57"/>
      <c r="U22" s="58"/>
    </row>
    <row r="23" spans="1:31" s="52" customFormat="1" ht="15">
      <c r="A23" s="273" t="s">
        <v>46</v>
      </c>
      <c r="B23" s="273"/>
      <c r="C23" s="273"/>
      <c r="D23" s="273"/>
      <c r="E23" s="273"/>
      <c r="F23" s="273"/>
      <c r="G23" s="273"/>
      <c r="H23" s="273"/>
      <c r="I23" s="273"/>
      <c r="J23" s="273"/>
      <c r="K23" s="273"/>
      <c r="L23" s="273"/>
      <c r="M23" s="273"/>
      <c r="N23" s="273"/>
      <c r="O23" s="273"/>
      <c r="P23" s="273"/>
      <c r="Q23" s="273"/>
      <c r="R23" s="273"/>
      <c r="S23" s="273"/>
      <c r="T23" s="273"/>
      <c r="U23" s="273"/>
      <c r="V23" s="41"/>
    </row>
    <row r="24" spans="1:31" s="52" customFormat="1" ht="15" customHeight="1">
      <c r="A24" s="273" t="s">
        <v>47</v>
      </c>
      <c r="B24" s="273"/>
      <c r="C24" s="273"/>
      <c r="D24" s="273"/>
      <c r="E24" s="273"/>
      <c r="F24" s="273"/>
      <c r="G24" s="273"/>
      <c r="H24" s="273"/>
      <c r="I24" s="273"/>
      <c r="J24" s="273"/>
      <c r="K24" s="273"/>
      <c r="L24" s="273"/>
      <c r="M24" s="273"/>
      <c r="N24" s="273"/>
      <c r="O24" s="273"/>
      <c r="P24" s="273"/>
      <c r="Q24" s="273"/>
      <c r="R24" s="273"/>
      <c r="S24" s="273"/>
      <c r="T24" s="273"/>
      <c r="U24" s="273"/>
      <c r="V24" s="41"/>
    </row>
    <row r="25" spans="1:31" s="52" customFormat="1" ht="15" customHeight="1">
      <c r="A25" s="273" t="s">
        <v>48</v>
      </c>
      <c r="B25" s="273"/>
      <c r="C25" s="273"/>
      <c r="D25" s="273"/>
      <c r="E25" s="273"/>
      <c r="F25" s="273"/>
      <c r="G25" s="273"/>
      <c r="H25" s="273"/>
      <c r="I25" s="273"/>
      <c r="J25" s="273"/>
      <c r="K25" s="273"/>
      <c r="L25" s="273"/>
      <c r="M25" s="273"/>
      <c r="N25" s="273"/>
      <c r="O25" s="273"/>
      <c r="P25" s="273"/>
      <c r="Q25" s="273"/>
      <c r="R25" s="273"/>
      <c r="S25" s="273"/>
      <c r="T25" s="273"/>
      <c r="U25" s="273"/>
      <c r="V25" s="41"/>
    </row>
    <row r="26" spans="1:31" s="52" customFormat="1" ht="15" customHeight="1">
      <c r="A26" s="273" t="s">
        <v>49</v>
      </c>
      <c r="B26" s="273"/>
      <c r="C26" s="273"/>
      <c r="D26" s="273"/>
      <c r="E26" s="273"/>
      <c r="F26" s="273"/>
      <c r="G26" s="273"/>
      <c r="H26" s="273"/>
      <c r="I26" s="273"/>
      <c r="J26" s="273"/>
      <c r="K26" s="273"/>
      <c r="L26" s="273"/>
      <c r="M26" s="273"/>
      <c r="N26" s="273"/>
      <c r="O26" s="273"/>
      <c r="P26" s="273"/>
      <c r="Q26" s="273"/>
      <c r="R26" s="273"/>
      <c r="S26" s="273"/>
      <c r="T26" s="273"/>
      <c r="U26" s="273"/>
      <c r="V26" s="41"/>
    </row>
    <row r="27" spans="1:31" s="52" customFormat="1" ht="15" customHeight="1">
      <c r="A27" s="273" t="s">
        <v>50</v>
      </c>
      <c r="B27" s="273"/>
      <c r="C27" s="273"/>
      <c r="D27" s="273"/>
      <c r="E27" s="273"/>
      <c r="F27" s="273"/>
      <c r="G27" s="273"/>
      <c r="H27" s="273"/>
      <c r="I27" s="273"/>
      <c r="J27" s="273"/>
      <c r="K27" s="273"/>
      <c r="L27" s="273"/>
      <c r="M27" s="273"/>
      <c r="N27" s="273"/>
      <c r="O27" s="273"/>
      <c r="P27" s="273"/>
      <c r="Q27" s="273"/>
      <c r="R27" s="273"/>
      <c r="S27" s="273"/>
      <c r="T27" s="273"/>
      <c r="U27" s="273"/>
      <c r="V27" s="59"/>
    </row>
    <row r="28" spans="1:31" s="52" customFormat="1" ht="18" customHeight="1">
      <c r="A28" s="279" t="s">
        <v>51</v>
      </c>
      <c r="B28" s="279"/>
      <c r="C28" s="279"/>
      <c r="D28" s="279"/>
      <c r="E28" s="279"/>
      <c r="F28" s="279"/>
      <c r="G28" s="279"/>
      <c r="H28" s="279"/>
      <c r="I28" s="279"/>
      <c r="J28" s="279"/>
      <c r="K28" s="279"/>
      <c r="L28" s="279"/>
      <c r="M28" s="279"/>
      <c r="N28" s="279"/>
      <c r="O28" s="279"/>
      <c r="P28" s="279"/>
      <c r="Q28" s="279"/>
      <c r="R28" s="279"/>
      <c r="S28" s="279"/>
      <c r="T28" s="279"/>
      <c r="U28" s="279"/>
      <c r="V28" s="60"/>
    </row>
    <row r="29" spans="1:31" s="52" customFormat="1" ht="14.25" customHeight="1">
      <c r="A29" s="279"/>
      <c r="B29" s="279"/>
      <c r="C29" s="279"/>
      <c r="D29" s="279"/>
      <c r="E29" s="279"/>
      <c r="F29" s="279"/>
      <c r="G29" s="279"/>
      <c r="H29" s="279"/>
      <c r="I29" s="279"/>
      <c r="J29" s="279"/>
      <c r="K29" s="279"/>
      <c r="L29" s="279"/>
      <c r="M29" s="279"/>
      <c r="N29" s="279"/>
      <c r="O29" s="279"/>
      <c r="P29" s="279"/>
      <c r="Q29" s="279"/>
      <c r="R29" s="279"/>
      <c r="S29" s="279"/>
      <c r="T29" s="279"/>
      <c r="U29" s="279"/>
      <c r="V29" s="60"/>
    </row>
    <row r="30" spans="1:31" s="52" customFormat="1" ht="18" hidden="1" customHeight="1">
      <c r="A30" s="278" t="s">
        <v>52</v>
      </c>
      <c r="B30" s="278"/>
      <c r="C30" s="278"/>
      <c r="D30" s="278"/>
      <c r="E30" s="278"/>
      <c r="F30" s="278"/>
      <c r="G30" s="278"/>
      <c r="H30" s="278"/>
      <c r="I30" s="278"/>
      <c r="J30" s="278"/>
      <c r="K30" s="278"/>
      <c r="L30" s="278"/>
      <c r="M30" s="278"/>
      <c r="N30" s="278"/>
      <c r="O30" s="278"/>
      <c r="P30" s="278"/>
      <c r="Q30" s="278"/>
      <c r="R30" s="278"/>
      <c r="S30" s="278"/>
      <c r="T30" s="278"/>
      <c r="U30" s="278"/>
      <c r="V30" s="278"/>
    </row>
    <row r="31" spans="1:31" s="52" customFormat="1" ht="31.5" customHeight="1">
      <c r="A31" s="278" t="s">
        <v>53</v>
      </c>
      <c r="B31" s="278"/>
      <c r="C31" s="278"/>
      <c r="D31" s="278"/>
      <c r="E31" s="278"/>
      <c r="F31" s="278"/>
      <c r="G31" s="278"/>
      <c r="H31" s="278"/>
      <c r="I31" s="278"/>
      <c r="J31" s="278"/>
      <c r="K31" s="278"/>
      <c r="L31" s="278"/>
      <c r="M31" s="278"/>
      <c r="N31" s="278"/>
      <c r="O31" s="278"/>
      <c r="P31" s="278"/>
      <c r="Q31" s="278"/>
      <c r="R31" s="278"/>
      <c r="S31" s="278"/>
      <c r="T31" s="278"/>
      <c r="U31" s="278"/>
      <c r="V31" s="61"/>
    </row>
    <row r="32" spans="1:31" s="52" customFormat="1" ht="15" customHeight="1">
      <c r="A32" s="273" t="s">
        <v>54</v>
      </c>
      <c r="B32" s="273"/>
      <c r="C32" s="273"/>
      <c r="D32" s="273"/>
      <c r="E32" s="273"/>
      <c r="F32" s="273"/>
      <c r="G32" s="273"/>
      <c r="H32" s="273"/>
      <c r="I32" s="273"/>
      <c r="J32" s="273"/>
      <c r="K32" s="273"/>
      <c r="L32" s="273"/>
      <c r="M32" s="273"/>
      <c r="N32" s="273"/>
      <c r="O32" s="273"/>
      <c r="P32" s="273"/>
      <c r="Q32" s="273"/>
      <c r="R32" s="273"/>
      <c r="S32" s="273"/>
      <c r="T32" s="273"/>
      <c r="U32" s="273"/>
      <c r="V32" s="59"/>
    </row>
    <row r="33" spans="1:28" s="52" customFormat="1" ht="15" customHeight="1">
      <c r="A33" s="273" t="s">
        <v>55</v>
      </c>
      <c r="B33" s="273"/>
      <c r="C33" s="273"/>
      <c r="D33" s="273"/>
      <c r="E33" s="273"/>
      <c r="F33" s="273"/>
      <c r="G33" s="273"/>
      <c r="H33" s="273"/>
      <c r="I33" s="273"/>
      <c r="J33" s="273"/>
      <c r="K33" s="273"/>
      <c r="L33" s="273"/>
      <c r="M33" s="273"/>
      <c r="N33" s="273"/>
      <c r="O33" s="273"/>
      <c r="P33" s="273"/>
      <c r="Q33" s="273"/>
      <c r="R33" s="273"/>
      <c r="S33" s="273"/>
      <c r="T33" s="273"/>
      <c r="U33" s="273"/>
      <c r="V33" s="59"/>
    </row>
    <row r="34" spans="1:28" s="52" customFormat="1" ht="17.25" customHeight="1">
      <c r="A34" s="277" t="s">
        <v>56</v>
      </c>
      <c r="B34" s="277"/>
      <c r="C34" s="277"/>
      <c r="D34" s="277"/>
      <c r="E34" s="277"/>
      <c r="F34" s="277"/>
      <c r="G34" s="277"/>
      <c r="H34" s="277"/>
      <c r="I34" s="277"/>
      <c r="J34" s="277"/>
      <c r="K34" s="277"/>
      <c r="L34" s="277"/>
      <c r="M34" s="277"/>
      <c r="N34" s="277"/>
      <c r="O34" s="277"/>
      <c r="P34" s="277"/>
      <c r="Q34" s="277"/>
      <c r="R34" s="277"/>
      <c r="S34" s="277"/>
      <c r="T34" s="277"/>
      <c r="U34" s="277"/>
    </row>
    <row r="35" spans="1:28" s="52" customFormat="1" ht="17.25" customHeight="1">
      <c r="A35" s="277" t="s">
        <v>57</v>
      </c>
      <c r="B35" s="277"/>
      <c r="C35" s="277"/>
      <c r="D35" s="277"/>
      <c r="E35" s="277"/>
      <c r="F35" s="277"/>
      <c r="G35" s="277"/>
      <c r="H35" s="277"/>
      <c r="I35" s="277"/>
      <c r="J35" s="277"/>
      <c r="K35" s="277"/>
      <c r="L35" s="277"/>
      <c r="M35" s="277"/>
      <c r="N35" s="277"/>
      <c r="O35" s="277"/>
      <c r="P35" s="277"/>
      <c r="Q35" s="277"/>
      <c r="R35" s="277"/>
      <c r="S35" s="277"/>
      <c r="T35" s="277"/>
      <c r="U35" s="277"/>
      <c r="V35" s="61"/>
    </row>
    <row r="36" spans="1:28" s="52" customFormat="1" ht="18" customHeight="1">
      <c r="A36" s="275" t="s">
        <v>58</v>
      </c>
      <c r="B36" s="275"/>
      <c r="C36" s="275"/>
      <c r="D36" s="275"/>
      <c r="E36" s="275"/>
      <c r="F36" s="275"/>
      <c r="G36" s="275"/>
      <c r="H36" s="275"/>
      <c r="I36" s="275"/>
      <c r="J36" s="275"/>
      <c r="K36" s="275"/>
      <c r="L36" s="275"/>
      <c r="M36" s="275"/>
      <c r="N36" s="275"/>
      <c r="O36" s="275"/>
      <c r="P36" s="275"/>
      <c r="Q36" s="275"/>
      <c r="R36" s="275"/>
      <c r="S36" s="275"/>
      <c r="T36" s="275"/>
      <c r="U36" s="275"/>
    </row>
    <row r="37" spans="1:28" s="52" customFormat="1" ht="16.5" customHeight="1">
      <c r="A37" s="276" t="s">
        <v>59</v>
      </c>
      <c r="B37" s="276"/>
      <c r="C37" s="276"/>
      <c r="D37" s="276"/>
      <c r="E37" s="276"/>
      <c r="F37" s="276"/>
      <c r="G37" s="276"/>
      <c r="H37" s="276"/>
      <c r="I37" s="276"/>
      <c r="J37" s="276"/>
      <c r="K37" s="276"/>
      <c r="L37" s="276"/>
      <c r="M37" s="276"/>
      <c r="N37" s="276"/>
      <c r="O37" s="276"/>
      <c r="P37" s="276"/>
      <c r="Q37" s="276"/>
      <c r="R37" s="276"/>
      <c r="S37" s="276"/>
      <c r="T37" s="276"/>
      <c r="U37" s="276"/>
    </row>
    <row r="38" spans="1:28" s="52" customFormat="1" ht="15" customHeight="1">
      <c r="A38" s="276" t="s">
        <v>60</v>
      </c>
      <c r="B38" s="276"/>
      <c r="C38" s="276"/>
      <c r="D38" s="276"/>
      <c r="E38" s="276"/>
      <c r="F38" s="276"/>
      <c r="G38" s="276"/>
      <c r="H38" s="276"/>
      <c r="I38" s="276"/>
      <c r="J38" s="276"/>
      <c r="K38" s="276"/>
      <c r="L38" s="276"/>
      <c r="M38" s="276"/>
      <c r="N38" s="276"/>
      <c r="O38" s="276"/>
      <c r="P38" s="276"/>
      <c r="Q38" s="276"/>
      <c r="R38" s="276"/>
      <c r="S38" s="276"/>
      <c r="T38" s="276"/>
      <c r="U38" s="276"/>
      <c r="V38" s="59"/>
    </row>
    <row r="39" spans="1:28" s="52" customFormat="1" ht="18.75" customHeight="1">
      <c r="A39" s="277" t="s">
        <v>61</v>
      </c>
      <c r="B39" s="277"/>
      <c r="C39" s="277"/>
      <c r="D39" s="277"/>
      <c r="E39" s="277"/>
      <c r="F39" s="277"/>
      <c r="G39" s="277"/>
      <c r="H39" s="277"/>
      <c r="I39" s="277"/>
      <c r="J39" s="277"/>
      <c r="K39" s="277"/>
      <c r="L39" s="277"/>
      <c r="M39" s="277"/>
      <c r="N39" s="277"/>
      <c r="O39" s="277"/>
      <c r="P39" s="277"/>
      <c r="Q39" s="277"/>
      <c r="R39" s="277"/>
      <c r="S39" s="277"/>
      <c r="T39" s="277"/>
      <c r="U39" s="277"/>
      <c r="V39" s="59"/>
    </row>
    <row r="40" spans="1:28" s="52" customFormat="1" ht="18" customHeight="1">
      <c r="A40" s="273" t="s">
        <v>62</v>
      </c>
      <c r="B40" s="273"/>
      <c r="C40" s="273"/>
      <c r="D40" s="273"/>
      <c r="E40" s="273"/>
      <c r="F40" s="273"/>
      <c r="G40" s="273"/>
      <c r="H40" s="273"/>
      <c r="I40" s="273"/>
      <c r="J40" s="273"/>
      <c r="K40" s="273"/>
      <c r="L40" s="273"/>
      <c r="M40" s="273"/>
      <c r="N40" s="273"/>
      <c r="O40" s="273"/>
      <c r="P40" s="273"/>
      <c r="Q40" s="273"/>
      <c r="R40" s="273"/>
      <c r="S40" s="273"/>
      <c r="T40" s="273"/>
      <c r="U40" s="273"/>
      <c r="V40" s="59"/>
    </row>
    <row r="41" spans="1:28" s="63" customFormat="1" ht="42" customHeight="1">
      <c r="A41" s="271" t="s">
        <v>63</v>
      </c>
      <c r="B41" s="271"/>
      <c r="C41" s="271"/>
      <c r="D41" s="271"/>
      <c r="E41" s="271"/>
      <c r="F41" s="271"/>
      <c r="G41" s="271"/>
      <c r="H41" s="271"/>
      <c r="I41" s="271"/>
      <c r="J41" s="271"/>
      <c r="K41" s="271"/>
      <c r="L41" s="271"/>
      <c r="M41" s="271"/>
      <c r="N41" s="271"/>
      <c r="O41" s="271"/>
      <c r="P41" s="271"/>
      <c r="Q41" s="271"/>
      <c r="R41" s="271"/>
      <c r="S41" s="271"/>
      <c r="T41" s="271"/>
      <c r="U41" s="271"/>
      <c r="V41" s="62"/>
    </row>
    <row r="42" spans="1:28" s="63" customFormat="1" ht="21" customHeight="1">
      <c r="A42" s="271"/>
      <c r="B42" s="271"/>
      <c r="C42" s="271"/>
      <c r="D42" s="271"/>
      <c r="E42" s="271"/>
      <c r="F42" s="271"/>
      <c r="G42" s="271"/>
      <c r="H42" s="271"/>
      <c r="I42" s="271"/>
      <c r="J42" s="271"/>
      <c r="K42" s="271"/>
      <c r="L42" s="271"/>
      <c r="M42" s="271"/>
      <c r="N42" s="271"/>
      <c r="O42" s="271"/>
      <c r="P42" s="271"/>
      <c r="Q42" s="271"/>
      <c r="R42" s="271"/>
      <c r="S42" s="271"/>
      <c r="T42" s="271"/>
      <c r="U42" s="271"/>
      <c r="V42" s="62"/>
    </row>
    <row r="43" spans="1:28" s="63" customFormat="1" ht="18" customHeight="1">
      <c r="A43" s="272" t="s">
        <v>64</v>
      </c>
      <c r="B43" s="272"/>
      <c r="C43" s="272"/>
      <c r="D43" s="272"/>
      <c r="E43" s="272"/>
      <c r="F43" s="272"/>
      <c r="G43" s="272"/>
      <c r="H43" s="272"/>
      <c r="I43" s="272"/>
      <c r="J43" s="272"/>
      <c r="K43" s="272"/>
      <c r="L43" s="272"/>
      <c r="M43" s="272"/>
      <c r="N43" s="272"/>
      <c r="O43" s="272"/>
      <c r="P43" s="272"/>
      <c r="Q43" s="272"/>
      <c r="R43" s="272"/>
      <c r="S43" s="272"/>
      <c r="T43" s="272"/>
      <c r="U43" s="272"/>
      <c r="V43" s="272"/>
    </row>
    <row r="44" spans="1:28" s="52" customFormat="1" ht="14.25" customHeight="1">
      <c r="A44" s="273" t="s">
        <v>65</v>
      </c>
      <c r="B44" s="273"/>
      <c r="C44" s="273"/>
      <c r="D44" s="273"/>
      <c r="E44" s="273"/>
      <c r="F44" s="273"/>
      <c r="G44" s="273"/>
      <c r="H44" s="273"/>
      <c r="I44" s="273"/>
      <c r="J44" s="273"/>
      <c r="K44" s="273"/>
      <c r="L44" s="273"/>
      <c r="M44" s="273"/>
      <c r="N44" s="273"/>
      <c r="O44" s="273"/>
      <c r="P44" s="273"/>
      <c r="Q44" s="273"/>
      <c r="R44" s="273"/>
      <c r="S44" s="273"/>
      <c r="T44" s="273"/>
      <c r="U44" s="273"/>
      <c r="V44" s="64"/>
    </row>
    <row r="45" spans="1:28" s="52" customFormat="1" ht="15" customHeight="1">
      <c r="A45" s="273" t="s">
        <v>66</v>
      </c>
      <c r="B45" s="273"/>
      <c r="C45" s="273"/>
      <c r="D45" s="273"/>
      <c r="E45" s="273"/>
      <c r="F45" s="273"/>
      <c r="G45" s="273"/>
      <c r="H45" s="273"/>
      <c r="I45" s="273"/>
      <c r="J45" s="273"/>
      <c r="K45" s="273"/>
      <c r="L45" s="273"/>
      <c r="M45" s="273"/>
      <c r="N45" s="273"/>
      <c r="O45" s="273"/>
      <c r="P45" s="273"/>
      <c r="Q45" s="273"/>
      <c r="R45" s="273"/>
      <c r="S45" s="273"/>
      <c r="T45" s="273"/>
      <c r="U45" s="273"/>
      <c r="V45" s="41"/>
    </row>
    <row r="46" spans="1:28" s="41" customFormat="1" ht="48.75" customHeight="1">
      <c r="A46" s="274" t="s">
        <v>67</v>
      </c>
      <c r="B46" s="274"/>
      <c r="C46" s="274"/>
      <c r="D46" s="274"/>
      <c r="E46" s="274"/>
      <c r="F46" s="274"/>
      <c r="G46" s="274"/>
      <c r="H46" s="274"/>
      <c r="I46" s="274"/>
      <c r="J46" s="274"/>
      <c r="K46" s="274"/>
      <c r="L46" s="274"/>
      <c r="M46" s="274"/>
      <c r="N46" s="274"/>
      <c r="O46" s="274"/>
      <c r="P46" s="274"/>
      <c r="Q46" s="274"/>
      <c r="R46" s="274"/>
      <c r="S46" s="274"/>
      <c r="T46" s="274"/>
      <c r="U46" s="274"/>
      <c r="V46" s="65"/>
    </row>
    <row r="47" spans="1:28" s="41" customFormat="1" ht="15">
      <c r="M47" s="66"/>
      <c r="N47" s="66"/>
      <c r="P47" s="67"/>
      <c r="Q47" s="67"/>
      <c r="R47" s="67"/>
      <c r="S47" s="67"/>
      <c r="T47" s="67"/>
    </row>
    <row r="48" spans="1:28" s="52" customFormat="1" ht="21.75" customHeight="1">
      <c r="A48" s="267" t="s">
        <v>68</v>
      </c>
      <c r="B48" s="267"/>
      <c r="C48" s="68"/>
      <c r="D48" s="69"/>
      <c r="E48" s="69"/>
      <c r="F48" s="69"/>
      <c r="G48" s="69"/>
      <c r="H48" s="69"/>
      <c r="I48" s="69"/>
      <c r="J48" s="69"/>
      <c r="K48" s="69"/>
      <c r="L48" s="69"/>
      <c r="M48" s="69"/>
      <c r="N48" s="69"/>
      <c r="O48" s="69"/>
      <c r="P48" s="70"/>
      <c r="Q48" s="70"/>
      <c r="R48" s="70"/>
      <c r="S48" s="70"/>
      <c r="T48" s="70"/>
      <c r="U48" s="70"/>
      <c r="V48" s="70"/>
      <c r="Z48" s="71"/>
      <c r="AA48" s="71"/>
      <c r="AB48" s="71"/>
    </row>
    <row r="49" spans="1:28" s="52" customFormat="1" ht="22.5" customHeight="1">
      <c r="A49" s="268" t="s">
        <v>69</v>
      </c>
      <c r="B49" s="268"/>
      <c r="C49" s="268"/>
      <c r="D49" s="268"/>
      <c r="E49" s="268"/>
      <c r="F49" s="268"/>
      <c r="G49" s="268"/>
      <c r="H49" s="268"/>
      <c r="I49" s="268"/>
      <c r="J49" s="268"/>
      <c r="K49" s="268"/>
      <c r="L49" s="268"/>
      <c r="M49" s="268"/>
      <c r="N49" s="268"/>
      <c r="O49" s="268"/>
      <c r="P49" s="268"/>
      <c r="Q49" s="268"/>
      <c r="R49" s="268"/>
      <c r="S49" s="268"/>
      <c r="T49" s="268"/>
      <c r="U49" s="268"/>
      <c r="V49" s="268"/>
      <c r="Z49" s="71"/>
      <c r="AA49" s="71"/>
      <c r="AB49" s="71"/>
    </row>
    <row r="50" spans="1:28" s="52" customFormat="1" ht="29.25" customHeight="1">
      <c r="A50" s="268" t="s">
        <v>70</v>
      </c>
      <c r="B50" s="268"/>
      <c r="C50" s="268"/>
      <c r="D50" s="268"/>
      <c r="E50" s="268"/>
      <c r="F50" s="268"/>
      <c r="G50" s="268"/>
      <c r="H50" s="268"/>
      <c r="I50" s="268"/>
      <c r="J50" s="268"/>
      <c r="K50" s="268"/>
      <c r="L50" s="268"/>
      <c r="M50" s="268"/>
      <c r="N50" s="268"/>
      <c r="O50" s="268"/>
      <c r="P50" s="268"/>
      <c r="Q50" s="268"/>
      <c r="R50" s="268"/>
      <c r="S50" s="268"/>
      <c r="T50" s="268"/>
      <c r="U50" s="268"/>
      <c r="V50" s="73"/>
      <c r="Z50" s="71"/>
      <c r="AA50" s="71"/>
      <c r="AB50" s="71"/>
    </row>
    <row r="51" spans="1:28" s="52" customFormat="1" ht="60.75" customHeight="1">
      <c r="A51" s="268" t="s">
        <v>71</v>
      </c>
      <c r="B51" s="268"/>
      <c r="C51" s="268"/>
      <c r="D51" s="268"/>
      <c r="E51" s="268"/>
      <c r="F51" s="268"/>
      <c r="G51" s="268"/>
      <c r="H51" s="268"/>
      <c r="I51" s="268"/>
      <c r="J51" s="268"/>
      <c r="K51" s="268"/>
      <c r="L51" s="268"/>
      <c r="M51" s="268"/>
      <c r="N51" s="268"/>
      <c r="O51" s="268"/>
      <c r="P51" s="268"/>
      <c r="Q51" s="268"/>
      <c r="R51" s="268"/>
      <c r="S51" s="268"/>
      <c r="T51" s="268"/>
      <c r="U51" s="268"/>
      <c r="V51" s="73"/>
      <c r="Z51" s="71"/>
      <c r="AA51" s="71"/>
      <c r="AB51" s="71"/>
    </row>
    <row r="52" spans="1:28" s="52" customFormat="1" ht="19.5" customHeight="1">
      <c r="A52" s="74" t="s">
        <v>72</v>
      </c>
      <c r="B52" s="72"/>
      <c r="C52" s="72"/>
      <c r="D52" s="70"/>
      <c r="E52" s="70"/>
      <c r="F52" s="269" t="e">
        <f>ROUND(U17*36,2)</f>
        <v>#VALUE!</v>
      </c>
      <c r="G52" s="269"/>
      <c r="H52" s="270" t="s">
        <v>73</v>
      </c>
      <c r="I52" s="270"/>
      <c r="J52" s="270"/>
      <c r="K52" s="270"/>
      <c r="L52" s="270"/>
      <c r="M52" s="270"/>
      <c r="N52" s="270"/>
      <c r="O52" s="270"/>
      <c r="P52" s="270"/>
      <c r="Q52" s="270"/>
      <c r="R52" s="75"/>
      <c r="S52" s="72"/>
      <c r="T52" s="70"/>
      <c r="U52" s="70"/>
      <c r="V52" s="70"/>
      <c r="Z52" s="71"/>
      <c r="AA52" s="71"/>
      <c r="AB52" s="71"/>
    </row>
    <row r="53" spans="1:28" s="52" customFormat="1" ht="16.5" customHeight="1">
      <c r="A53" s="266" t="s">
        <v>74</v>
      </c>
      <c r="B53" s="266"/>
      <c r="C53" s="266"/>
      <c r="D53" s="266"/>
      <c r="E53" s="266"/>
      <c r="F53" s="266"/>
      <c r="G53" s="266"/>
      <c r="H53" s="266"/>
      <c r="I53" s="266"/>
      <c r="J53" s="266"/>
      <c r="K53" s="266"/>
      <c r="L53" s="266"/>
      <c r="M53" s="266"/>
      <c r="N53" s="266"/>
      <c r="O53" s="266"/>
      <c r="P53" s="266"/>
      <c r="Q53" s="266"/>
      <c r="R53" s="266"/>
      <c r="S53" s="266"/>
      <c r="T53" s="266"/>
      <c r="U53" s="266"/>
      <c r="V53" s="266"/>
      <c r="Z53" s="71"/>
      <c r="AA53" s="71"/>
      <c r="AB53" s="71"/>
    </row>
    <row r="54" spans="1:28" s="52" customFormat="1" ht="16.5" customHeight="1">
      <c r="A54" s="266" t="s">
        <v>75</v>
      </c>
      <c r="B54" s="266"/>
      <c r="C54" s="266"/>
      <c r="D54" s="266"/>
      <c r="E54" s="266"/>
      <c r="F54" s="266"/>
      <c r="G54" s="266"/>
      <c r="H54" s="266"/>
      <c r="I54" s="266"/>
      <c r="J54" s="266"/>
      <c r="K54" s="266"/>
      <c r="L54" s="266"/>
      <c r="M54" s="266"/>
      <c r="N54" s="266"/>
      <c r="O54" s="266"/>
      <c r="P54" s="266"/>
      <c r="Q54" s="266"/>
      <c r="R54" s="266"/>
      <c r="S54" s="266"/>
      <c r="T54" s="266"/>
      <c r="U54" s="266"/>
      <c r="V54" s="266"/>
    </row>
    <row r="55" spans="1:28" ht="19.5" customHeight="1">
      <c r="A55" s="265" t="s">
        <v>76</v>
      </c>
      <c r="B55" s="265"/>
      <c r="C55" s="265"/>
      <c r="D55" s="265"/>
      <c r="E55" s="265"/>
      <c r="F55" s="265"/>
      <c r="G55" s="265"/>
      <c r="H55" s="265"/>
      <c r="I55" s="265"/>
      <c r="J55" s="265"/>
      <c r="K55" s="265"/>
      <c r="L55" s="265"/>
      <c r="M55" s="265"/>
      <c r="N55" s="265"/>
      <c r="O55" s="265"/>
      <c r="P55" s="265"/>
      <c r="Q55" s="265"/>
      <c r="R55" s="265"/>
      <c r="S55" s="265"/>
      <c r="T55" s="265"/>
      <c r="U55" s="265"/>
      <c r="V55" s="265"/>
    </row>
    <row r="56" spans="1:28" ht="13.5" customHeight="1">
      <c r="A56" s="265" t="s">
        <v>77</v>
      </c>
      <c r="B56" s="265"/>
      <c r="C56" s="265"/>
      <c r="D56" s="265"/>
      <c r="E56" s="265"/>
      <c r="F56" s="265"/>
      <c r="G56" s="265"/>
      <c r="H56" s="265"/>
      <c r="I56" s="265"/>
      <c r="J56" s="265"/>
      <c r="K56" s="265"/>
      <c r="L56" s="265"/>
      <c r="M56" s="265"/>
      <c r="N56" s="265"/>
      <c r="O56" s="265"/>
      <c r="P56" s="265"/>
      <c r="Q56" s="265"/>
      <c r="R56" s="265"/>
      <c r="S56" s="265"/>
      <c r="T56" s="265"/>
      <c r="U56" s="265"/>
      <c r="V56" s="265"/>
    </row>
    <row r="57" spans="1:28" ht="13.5" customHeight="1">
      <c r="A57" s="265" t="s">
        <v>78</v>
      </c>
      <c r="B57" s="265"/>
      <c r="C57" s="265"/>
      <c r="D57" s="265"/>
      <c r="E57" s="265"/>
      <c r="F57" s="265"/>
      <c r="G57" s="265"/>
      <c r="H57" s="265"/>
      <c r="I57" s="265"/>
      <c r="J57" s="265"/>
      <c r="K57" s="265"/>
      <c r="L57" s="265"/>
      <c r="M57" s="265"/>
      <c r="N57" s="265"/>
      <c r="O57" s="265"/>
      <c r="P57" s="265"/>
      <c r="Q57" s="265"/>
      <c r="R57" s="265"/>
      <c r="S57" s="265"/>
      <c r="T57" s="265"/>
      <c r="U57" s="265"/>
      <c r="V57" s="265"/>
    </row>
    <row r="58" spans="1:28">
      <c r="A58" s="265" t="s">
        <v>79</v>
      </c>
      <c r="B58" s="265"/>
      <c r="C58" s="265"/>
      <c r="D58" s="265"/>
      <c r="E58" s="265"/>
      <c r="F58" s="265"/>
      <c r="G58" s="265"/>
      <c r="H58" s="265"/>
      <c r="I58" s="265"/>
      <c r="J58" s="265"/>
      <c r="K58" s="265"/>
      <c r="L58" s="265"/>
      <c r="M58" s="265"/>
      <c r="N58" s="265"/>
      <c r="O58" s="265"/>
      <c r="P58" s="265"/>
      <c r="Q58" s="265"/>
      <c r="R58" s="265"/>
      <c r="S58" s="265"/>
      <c r="T58" s="265"/>
      <c r="U58" s="265"/>
      <c r="V58" s="265"/>
    </row>
    <row r="61" spans="1:28" hidden="1">
      <c r="L61" s="76" t="e">
        <f>F52</f>
        <v>#VALUE!</v>
      </c>
    </row>
    <row r="63" spans="1:28">
      <c r="J63" s="77"/>
    </row>
    <row r="64" spans="1:28">
      <c r="J64" s="78"/>
    </row>
  </sheetData>
  <mergeCells count="63">
    <mergeCell ref="B6:V6"/>
    <mergeCell ref="B7:V7"/>
    <mergeCell ref="B8:V8"/>
    <mergeCell ref="F10:J10"/>
    <mergeCell ref="L10:O10"/>
    <mergeCell ref="A11:A12"/>
    <mergeCell ref="B11:B12"/>
    <mergeCell ref="C11:C12"/>
    <mergeCell ref="D11:D12"/>
    <mergeCell ref="E11:E12"/>
    <mergeCell ref="F11:F12"/>
    <mergeCell ref="I11:I12"/>
    <mergeCell ref="K11:K12"/>
    <mergeCell ref="R11:R12"/>
    <mergeCell ref="T11:T12"/>
    <mergeCell ref="AB11:AB12"/>
    <mergeCell ref="AC11:AC12"/>
    <mergeCell ref="AD11:AD12"/>
    <mergeCell ref="O14:T14"/>
    <mergeCell ref="O15:T15"/>
    <mergeCell ref="X15:Y15"/>
    <mergeCell ref="U11:U12"/>
    <mergeCell ref="X11:X12"/>
    <mergeCell ref="Y11:Y12"/>
    <mergeCell ref="Z11:Z12"/>
    <mergeCell ref="AA11:AA12"/>
    <mergeCell ref="X16:Y16"/>
    <mergeCell ref="O17:T17"/>
    <mergeCell ref="X17:Y17"/>
    <mergeCell ref="A23:U23"/>
    <mergeCell ref="A24:U24"/>
    <mergeCell ref="A25:U25"/>
    <mergeCell ref="A26:U26"/>
    <mergeCell ref="A27:U27"/>
    <mergeCell ref="A28:U29"/>
    <mergeCell ref="A30:V30"/>
    <mergeCell ref="A31:U31"/>
    <mergeCell ref="A32:U32"/>
    <mergeCell ref="A33:U33"/>
    <mergeCell ref="A34:U34"/>
    <mergeCell ref="A35:U35"/>
    <mergeCell ref="A36:U36"/>
    <mergeCell ref="A37:U37"/>
    <mergeCell ref="A38:U38"/>
    <mergeCell ref="A39:U39"/>
    <mergeCell ref="A40:U40"/>
    <mergeCell ref="A41:U42"/>
    <mergeCell ref="A43:V43"/>
    <mergeCell ref="A44:U44"/>
    <mergeCell ref="A45:U45"/>
    <mergeCell ref="A46:U46"/>
    <mergeCell ref="A48:B48"/>
    <mergeCell ref="A49:V49"/>
    <mergeCell ref="A50:U50"/>
    <mergeCell ref="A51:U51"/>
    <mergeCell ref="F52:G52"/>
    <mergeCell ref="H52:Q52"/>
    <mergeCell ref="A58:V58"/>
    <mergeCell ref="A53:V53"/>
    <mergeCell ref="A54:V54"/>
    <mergeCell ref="A55:V55"/>
    <mergeCell ref="A56:V56"/>
    <mergeCell ref="A57:V57"/>
  </mergeCells>
  <printOptions horizontalCentered="1"/>
  <pageMargins left="0.39374999999999999" right="0.39374999999999999" top="0.39374999999999999" bottom="0.39374999999999999" header="0.511811023622047" footer="0.511811023622047"/>
  <pageSetup paperSize="9" orientation="landscape" horizontalDpi="300" verticalDpi="300"/>
  <rowBreaks count="1" manualBreakCount="1">
    <brk id="54" max="16383" man="1"/>
  </rowBreaks>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AMS62"/>
  <sheetViews>
    <sheetView topLeftCell="E52" zoomScale="85" zoomScaleNormal="85" workbookViewId="0">
      <selection activeCell="M12" sqref="A11:R21"/>
    </sheetView>
  </sheetViews>
  <sheetFormatPr defaultColWidth="8.7109375" defaultRowHeight="15"/>
  <cols>
    <col min="1" max="1" width="5.28515625" style="41" customWidth="1"/>
    <col min="2" max="2" width="9.85546875" style="41" customWidth="1"/>
    <col min="3" max="3" width="9.85546875" style="79" customWidth="1"/>
    <col min="4" max="6" width="9.85546875" style="41" customWidth="1"/>
    <col min="7" max="8" width="13.7109375" style="41" customWidth="1"/>
    <col min="9" max="9" width="49.85546875" style="41" customWidth="1"/>
    <col min="10" max="10" width="49.85546875" style="80" customWidth="1"/>
    <col min="11" max="11" width="6.7109375" style="41" customWidth="1"/>
    <col min="12" max="12" width="24" style="41" customWidth="1"/>
    <col min="13" max="13" width="15.85546875" style="41" customWidth="1"/>
    <col min="14" max="15" width="11.42578125" style="41" customWidth="1"/>
    <col min="16" max="16" width="6.85546875" style="41" customWidth="1"/>
    <col min="17" max="1033" width="11.42578125" style="41" customWidth="1"/>
  </cols>
  <sheetData>
    <row r="2" spans="1:1033" ht="27.75" customHeight="1"/>
    <row r="4" spans="1:1033" ht="15.75">
      <c r="A4" s="289" t="s">
        <v>80</v>
      </c>
      <c r="B4" s="289"/>
      <c r="C4" s="289"/>
      <c r="D4" s="289"/>
      <c r="E4" s="289"/>
      <c r="F4" s="289"/>
      <c r="G4" s="289"/>
      <c r="H4" s="289"/>
      <c r="I4" s="289"/>
      <c r="J4" s="289"/>
      <c r="K4" s="289"/>
      <c r="L4" s="289"/>
      <c r="M4" s="289"/>
    </row>
    <row r="5" spans="1:1033" ht="20.25" customHeight="1">
      <c r="A5" s="289" t="s">
        <v>81</v>
      </c>
      <c r="B5" s="289"/>
      <c r="C5" s="289"/>
      <c r="D5" s="289"/>
      <c r="E5" s="289"/>
      <c r="F5" s="289"/>
      <c r="G5" s="289"/>
      <c r="H5" s="289"/>
      <c r="I5" s="289"/>
      <c r="J5" s="289"/>
      <c r="K5" s="289"/>
      <c r="L5" s="289"/>
      <c r="M5" s="289"/>
    </row>
    <row r="6" spans="1:1033" ht="20.25">
      <c r="N6" s="81"/>
      <c r="O6" s="81"/>
      <c r="P6" s="81"/>
      <c r="Q6" s="81"/>
      <c r="R6" s="81"/>
      <c r="S6" s="81"/>
      <c r="T6" s="81"/>
      <c r="U6" s="81"/>
      <c r="V6" s="81"/>
      <c r="W6" s="81"/>
      <c r="X6" s="81"/>
      <c r="Y6" s="81"/>
      <c r="Z6" s="81"/>
      <c r="AA6" s="81"/>
      <c r="AB6" s="81"/>
    </row>
    <row r="7" spans="1:1033" ht="20.25">
      <c r="A7" s="309" t="s">
        <v>82</v>
      </c>
      <c r="B7" s="309"/>
      <c r="C7" s="309"/>
      <c r="D7" s="309"/>
      <c r="E7" s="309"/>
      <c r="F7" s="309"/>
      <c r="G7" s="309"/>
      <c r="H7" s="309"/>
      <c r="I7" s="309"/>
      <c r="J7" s="309"/>
      <c r="K7" s="309"/>
      <c r="L7" s="309"/>
      <c r="M7" s="309"/>
      <c r="N7" s="81"/>
      <c r="O7" s="81"/>
      <c r="P7" s="81"/>
      <c r="Q7" s="81"/>
      <c r="R7" s="81"/>
      <c r="S7" s="81"/>
      <c r="T7" s="81"/>
      <c r="U7" s="81"/>
      <c r="V7" s="81"/>
      <c r="W7" s="81"/>
      <c r="X7" s="81"/>
      <c r="Y7" s="81"/>
      <c r="Z7" s="81"/>
      <c r="AA7" s="81"/>
      <c r="AB7" s="81"/>
    </row>
    <row r="9" spans="1:1033" ht="29.25" customHeight="1">
      <c r="A9" s="298" t="s">
        <v>83</v>
      </c>
      <c r="B9" s="298"/>
      <c r="C9" s="298"/>
      <c r="D9" s="298"/>
      <c r="E9" s="298"/>
      <c r="F9" s="298"/>
      <c r="G9" s="298"/>
      <c r="H9" s="298"/>
      <c r="I9" s="298"/>
      <c r="J9" s="298"/>
      <c r="K9" s="82"/>
      <c r="L9" s="310" t="s">
        <v>84</v>
      </c>
      <c r="M9" s="310"/>
    </row>
    <row r="10" spans="1:1033" ht="31.5" customHeight="1">
      <c r="A10" s="306"/>
      <c r="B10" s="306"/>
      <c r="C10" s="306"/>
      <c r="D10" s="306"/>
      <c r="E10" s="306"/>
      <c r="F10" s="306"/>
      <c r="G10" s="84" t="s">
        <v>85</v>
      </c>
      <c r="H10" s="85" t="s">
        <v>86</v>
      </c>
      <c r="I10" s="86" t="s">
        <v>87</v>
      </c>
      <c r="J10" s="87" t="s">
        <v>45</v>
      </c>
      <c r="K10" s="82"/>
      <c r="L10" s="307" t="s">
        <v>88</v>
      </c>
      <c r="M10" s="308" t="s">
        <v>34</v>
      </c>
    </row>
    <row r="11" spans="1:1033" s="93" customFormat="1" ht="19.5" customHeight="1">
      <c r="A11" s="88" t="s">
        <v>89</v>
      </c>
      <c r="B11" s="304" t="s">
        <v>90</v>
      </c>
      <c r="C11" s="304"/>
      <c r="D11" s="304"/>
      <c r="E11" s="304"/>
      <c r="F11" s="304"/>
      <c r="G11" s="89"/>
      <c r="H11" s="89"/>
      <c r="I11" s="90" t="s">
        <v>91</v>
      </c>
      <c r="J11" s="91" t="s">
        <v>92</v>
      </c>
      <c r="K11" s="70"/>
      <c r="L11" s="307"/>
      <c r="M11" s="308"/>
      <c r="N11" s="70"/>
      <c r="O11" s="70"/>
      <c r="P11" s="92"/>
      <c r="Q11" s="70"/>
      <c r="R11" s="70"/>
      <c r="S11" s="92"/>
      <c r="T11" s="70"/>
      <c r="U11" s="70"/>
      <c r="V11" s="70"/>
      <c r="W11" s="70"/>
      <c r="X11" s="70"/>
      <c r="Y11" s="70"/>
      <c r="Z11" s="70"/>
      <c r="AA11" s="70"/>
      <c r="AB11" s="70"/>
      <c r="AC11" s="70"/>
      <c r="AD11" s="70"/>
      <c r="AE11" s="70"/>
      <c r="AF11" s="70"/>
      <c r="AG11" s="70"/>
      <c r="AH11" s="70"/>
      <c r="AI11" s="70"/>
      <c r="AJ11" s="70"/>
      <c r="AK11" s="70"/>
      <c r="AL11" s="70"/>
      <c r="AM11" s="70"/>
      <c r="AN11" s="70"/>
      <c r="AO11" s="70"/>
      <c r="AP11" s="70"/>
      <c r="AQ11" s="70"/>
      <c r="AR11" s="70"/>
      <c r="AS11" s="70"/>
      <c r="AT11" s="70"/>
      <c r="AU11" s="70"/>
      <c r="AV11" s="70"/>
      <c r="AW11" s="70"/>
      <c r="AX11" s="70"/>
      <c r="AY11" s="70"/>
      <c r="AZ11" s="70"/>
      <c r="BA11" s="70"/>
      <c r="BB11" s="70"/>
      <c r="BC11" s="70"/>
      <c r="BD11" s="70"/>
      <c r="BE11" s="70"/>
      <c r="BF11" s="70"/>
      <c r="BG11" s="70"/>
      <c r="BH11" s="70"/>
      <c r="BI11" s="70"/>
      <c r="BJ11" s="70"/>
      <c r="BK11" s="70"/>
      <c r="BL11" s="70"/>
      <c r="BM11" s="70"/>
      <c r="BN11" s="70"/>
      <c r="BO11" s="70"/>
      <c r="BP11" s="70"/>
      <c r="BQ11" s="70"/>
      <c r="BR11" s="70"/>
      <c r="BS11" s="70"/>
      <c r="BT11" s="70"/>
      <c r="BU11" s="70"/>
      <c r="BV11" s="70"/>
      <c r="BW11" s="70"/>
      <c r="BX11" s="70"/>
      <c r="BY11" s="70"/>
      <c r="BZ11" s="70"/>
      <c r="CA11" s="70"/>
      <c r="CB11" s="70"/>
      <c r="CC11" s="70"/>
      <c r="CD11" s="70"/>
      <c r="CE11" s="70"/>
      <c r="CF11" s="70"/>
      <c r="CG11" s="70"/>
      <c r="CH11" s="70"/>
      <c r="CI11" s="70"/>
      <c r="CJ11" s="70"/>
      <c r="CK11" s="70"/>
      <c r="CL11" s="70"/>
      <c r="CM11" s="70"/>
      <c r="CN11" s="70"/>
      <c r="CO11" s="70"/>
      <c r="CP11" s="70"/>
      <c r="CQ11" s="70"/>
      <c r="CR11" s="70"/>
      <c r="CS11" s="70"/>
      <c r="CT11" s="70"/>
      <c r="CU11" s="70"/>
      <c r="CV11" s="70"/>
      <c r="CW11" s="70"/>
      <c r="CX11" s="70"/>
      <c r="CY11" s="70"/>
      <c r="CZ11" s="70"/>
      <c r="DA11" s="70"/>
      <c r="DB11" s="70"/>
      <c r="DC11" s="70"/>
      <c r="DD11" s="70"/>
      <c r="DE11" s="70"/>
      <c r="DF11" s="70"/>
      <c r="DG11" s="70"/>
      <c r="DH11" s="70"/>
      <c r="DI11" s="70"/>
      <c r="DJ11" s="70"/>
      <c r="DK11" s="70"/>
      <c r="DL11" s="70"/>
      <c r="DM11" s="70"/>
      <c r="DN11" s="70"/>
      <c r="DO11" s="70"/>
      <c r="DP11" s="70"/>
      <c r="DQ11" s="70"/>
      <c r="DR11" s="70"/>
      <c r="DS11" s="70"/>
      <c r="DT11" s="70"/>
      <c r="DU11" s="70"/>
      <c r="DV11" s="70"/>
      <c r="DW11" s="70"/>
      <c r="DX11" s="70"/>
      <c r="DY11" s="70"/>
      <c r="DZ11" s="70"/>
      <c r="EA11" s="70"/>
      <c r="EB11" s="70"/>
      <c r="EC11" s="70"/>
      <c r="ED11" s="70"/>
      <c r="EE11" s="70"/>
      <c r="EF11" s="70"/>
      <c r="EG11" s="70"/>
      <c r="EH11" s="70"/>
      <c r="EI11" s="70"/>
      <c r="EJ11" s="70"/>
      <c r="EK11" s="70"/>
      <c r="EL11" s="70"/>
      <c r="EM11" s="70"/>
      <c r="EN11" s="70"/>
      <c r="EO11" s="70"/>
      <c r="EP11" s="70"/>
      <c r="EQ11" s="70"/>
      <c r="ER11" s="70"/>
      <c r="ES11" s="70"/>
      <c r="ET11" s="70"/>
      <c r="EU11" s="70"/>
      <c r="EV11" s="70"/>
      <c r="EW11" s="70"/>
      <c r="EX11" s="70"/>
      <c r="EY11" s="70"/>
      <c r="EZ11" s="70"/>
      <c r="FA11" s="70"/>
      <c r="FB11" s="70"/>
      <c r="FC11" s="70"/>
      <c r="FD11" s="70"/>
      <c r="FE11" s="70"/>
      <c r="FF11" s="70"/>
      <c r="FG11" s="70"/>
      <c r="FH11" s="70"/>
      <c r="FI11" s="70"/>
      <c r="FJ11" s="70"/>
      <c r="FK11" s="70"/>
      <c r="FL11" s="70"/>
      <c r="FM11" s="70"/>
      <c r="FN11" s="70"/>
      <c r="FO11" s="70"/>
      <c r="FP11" s="70"/>
      <c r="FQ11" s="70"/>
      <c r="FR11" s="70"/>
      <c r="FS11" s="70"/>
      <c r="FT11" s="70"/>
      <c r="FU11" s="70"/>
      <c r="FV11" s="70"/>
      <c r="FW11" s="70"/>
      <c r="FX11" s="70"/>
      <c r="FY11" s="70"/>
      <c r="FZ11" s="70"/>
      <c r="GA11" s="70"/>
      <c r="GB11" s="70"/>
      <c r="GC11" s="70"/>
      <c r="GD11" s="70"/>
      <c r="GE11" s="70"/>
      <c r="GF11" s="70"/>
      <c r="GG11" s="70"/>
      <c r="GH11" s="70"/>
      <c r="GI11" s="70"/>
      <c r="GJ11" s="70"/>
      <c r="GK11" s="70"/>
      <c r="GL11" s="70"/>
      <c r="GM11" s="70"/>
      <c r="GN11" s="70"/>
      <c r="GO11" s="70"/>
      <c r="GP11" s="70"/>
      <c r="GQ11" s="70"/>
      <c r="GR11" s="70"/>
      <c r="GS11" s="70"/>
      <c r="GT11" s="70"/>
      <c r="GU11" s="70"/>
      <c r="GV11" s="70"/>
      <c r="GW11" s="70"/>
      <c r="GX11" s="70"/>
      <c r="GY11" s="70"/>
      <c r="GZ11" s="70"/>
      <c r="HA11" s="70"/>
      <c r="HB11" s="70"/>
      <c r="HC11" s="70"/>
      <c r="HD11" s="70"/>
      <c r="HE11" s="70"/>
      <c r="HF11" s="70"/>
      <c r="HG11" s="70"/>
      <c r="HH11" s="70"/>
      <c r="HI11" s="70"/>
      <c r="HJ11" s="70"/>
      <c r="HK11" s="70"/>
      <c r="HL11" s="70"/>
      <c r="HM11" s="70"/>
      <c r="HN11" s="70"/>
      <c r="HO11" s="70"/>
      <c r="HP11" s="70"/>
      <c r="HQ11" s="70"/>
      <c r="HR11" s="70"/>
      <c r="HS11" s="70"/>
      <c r="HT11" s="70"/>
      <c r="HU11" s="70"/>
      <c r="HV11" s="70"/>
      <c r="HW11" s="70"/>
      <c r="HX11" s="70"/>
      <c r="HY11" s="70"/>
      <c r="HZ11" s="70"/>
      <c r="IA11" s="70"/>
      <c r="IB11" s="70"/>
      <c r="IC11" s="70"/>
      <c r="ID11" s="70"/>
      <c r="IE11" s="70"/>
      <c r="IF11" s="70"/>
      <c r="IG11" s="70"/>
      <c r="IH11" s="70"/>
      <c r="II11" s="70"/>
      <c r="IJ11" s="70"/>
      <c r="IK11" s="70"/>
      <c r="IL11" s="70"/>
      <c r="IM11" s="70"/>
      <c r="IN11" s="70"/>
      <c r="IO11" s="70"/>
      <c r="IP11" s="70"/>
      <c r="IQ11" s="70"/>
      <c r="IR11" s="70"/>
      <c r="IS11" s="70"/>
      <c r="IT11" s="70"/>
      <c r="IU11" s="70"/>
      <c r="IV11" s="70"/>
      <c r="IW11" s="70"/>
      <c r="IX11" s="70"/>
      <c r="IY11" s="70"/>
      <c r="IZ11" s="70"/>
      <c r="JA11" s="70"/>
      <c r="JB11" s="70"/>
      <c r="JC11" s="70"/>
      <c r="JD11" s="70"/>
      <c r="JE11" s="70"/>
      <c r="JF11" s="70"/>
      <c r="JG11" s="70"/>
      <c r="JH11" s="70"/>
      <c r="JI11" s="70"/>
      <c r="JJ11" s="70"/>
      <c r="JK11" s="70"/>
      <c r="JL11" s="70"/>
      <c r="JM11" s="70"/>
      <c r="JN11" s="70"/>
      <c r="JO11" s="70"/>
      <c r="JP11" s="70"/>
      <c r="JQ11" s="70"/>
      <c r="JR11" s="70"/>
      <c r="JS11" s="70"/>
      <c r="JT11" s="70"/>
      <c r="JU11" s="70"/>
      <c r="JV11" s="70"/>
      <c r="JW11" s="70"/>
      <c r="JX11" s="70"/>
      <c r="JY11" s="70"/>
      <c r="JZ11" s="70"/>
      <c r="KA11" s="70"/>
      <c r="KB11" s="70"/>
      <c r="KC11" s="70"/>
      <c r="KD11" s="70"/>
      <c r="KE11" s="70"/>
      <c r="KF11" s="70"/>
      <c r="KG11" s="70"/>
      <c r="KH11" s="70"/>
      <c r="KI11" s="70"/>
      <c r="KJ11" s="70"/>
      <c r="KK11" s="70"/>
      <c r="KL11" s="70"/>
      <c r="KM11" s="70"/>
      <c r="KN11" s="70"/>
      <c r="KO11" s="70"/>
      <c r="KP11" s="70"/>
      <c r="KQ11" s="70"/>
      <c r="KR11" s="70"/>
      <c r="KS11" s="70"/>
      <c r="KT11" s="70"/>
      <c r="KU11" s="70"/>
      <c r="KV11" s="70"/>
      <c r="KW11" s="70"/>
      <c r="KX11" s="70"/>
      <c r="KY11" s="70"/>
      <c r="KZ11" s="70"/>
      <c r="LA11" s="70"/>
      <c r="LB11" s="70"/>
      <c r="LC11" s="70"/>
      <c r="LD11" s="70"/>
      <c r="LE11" s="70"/>
      <c r="LF11" s="70"/>
      <c r="LG11" s="70"/>
      <c r="LH11" s="70"/>
      <c r="LI11" s="70"/>
      <c r="LJ11" s="70"/>
      <c r="LK11" s="70"/>
      <c r="LL11" s="70"/>
      <c r="LM11" s="70"/>
      <c r="LN11" s="70"/>
      <c r="LO11" s="70"/>
      <c r="LP11" s="70"/>
      <c r="LQ11" s="70"/>
      <c r="LR11" s="70"/>
      <c r="LS11" s="70"/>
      <c r="LT11" s="70"/>
      <c r="LU11" s="70"/>
      <c r="LV11" s="70"/>
      <c r="LW11" s="70"/>
      <c r="LX11" s="70"/>
      <c r="LY11" s="70"/>
      <c r="LZ11" s="70"/>
      <c r="MA11" s="70"/>
      <c r="MB11" s="70"/>
      <c r="MC11" s="70"/>
      <c r="MD11" s="70"/>
      <c r="ME11" s="70"/>
      <c r="MF11" s="70"/>
      <c r="MG11" s="70"/>
      <c r="MH11" s="70"/>
      <c r="MI11" s="70"/>
      <c r="MJ11" s="70"/>
      <c r="MK11" s="70"/>
      <c r="ML11" s="70"/>
      <c r="MM11" s="70"/>
      <c r="MN11" s="70"/>
      <c r="MO11" s="70"/>
      <c r="MP11" s="70"/>
      <c r="MQ11" s="70"/>
      <c r="MR11" s="70"/>
      <c r="MS11" s="70"/>
      <c r="MT11" s="70"/>
      <c r="MU11" s="70"/>
      <c r="MV11" s="70"/>
      <c r="MW11" s="70"/>
      <c r="MX11" s="70"/>
      <c r="MY11" s="70"/>
      <c r="MZ11" s="70"/>
      <c r="NA11" s="70"/>
      <c r="NB11" s="70"/>
      <c r="NC11" s="70"/>
      <c r="ND11" s="70"/>
      <c r="NE11" s="70"/>
      <c r="NF11" s="70"/>
      <c r="NG11" s="70"/>
      <c r="NH11" s="70"/>
      <c r="NI11" s="70"/>
      <c r="NJ11" s="70"/>
      <c r="NK11" s="70"/>
      <c r="NL11" s="70"/>
      <c r="NM11" s="70"/>
      <c r="NN11" s="70"/>
      <c r="NO11" s="70"/>
      <c r="NP11" s="70"/>
      <c r="NQ11" s="70"/>
      <c r="NR11" s="70"/>
      <c r="NS11" s="70"/>
      <c r="NT11" s="70"/>
      <c r="NU11" s="70"/>
      <c r="NV11" s="70"/>
      <c r="NW11" s="70"/>
      <c r="NX11" s="70"/>
      <c r="NY11" s="70"/>
      <c r="NZ11" s="70"/>
      <c r="OA11" s="70"/>
      <c r="OB11" s="70"/>
      <c r="OC11" s="70"/>
      <c r="OD11" s="70"/>
      <c r="OE11" s="70"/>
      <c r="OF11" s="70"/>
      <c r="OG11" s="70"/>
      <c r="OH11" s="70"/>
      <c r="OI11" s="70"/>
      <c r="OJ11" s="70"/>
      <c r="OK11" s="70"/>
      <c r="OL11" s="70"/>
      <c r="OM11" s="70"/>
      <c r="ON11" s="70"/>
      <c r="OO11" s="70"/>
      <c r="OP11" s="70"/>
      <c r="OQ11" s="70"/>
      <c r="OR11" s="70"/>
      <c r="OS11" s="70"/>
      <c r="OT11" s="70"/>
      <c r="OU11" s="70"/>
      <c r="OV11" s="70"/>
      <c r="OW11" s="70"/>
      <c r="OX11" s="70"/>
      <c r="OY11" s="70"/>
      <c r="OZ11" s="70"/>
      <c r="PA11" s="70"/>
      <c r="PB11" s="70"/>
      <c r="PC11" s="70"/>
      <c r="PD11" s="70"/>
      <c r="PE11" s="70"/>
      <c r="PF11" s="70"/>
      <c r="PG11" s="70"/>
      <c r="PH11" s="70"/>
      <c r="PI11" s="70"/>
      <c r="PJ11" s="70"/>
      <c r="PK11" s="70"/>
      <c r="PL11" s="70"/>
      <c r="PM11" s="70"/>
      <c r="PN11" s="70"/>
      <c r="PO11" s="70"/>
      <c r="PP11" s="70"/>
      <c r="PQ11" s="70"/>
      <c r="PR11" s="70"/>
      <c r="PS11" s="70"/>
      <c r="PT11" s="70"/>
      <c r="PU11" s="70"/>
      <c r="PV11" s="70"/>
      <c r="PW11" s="70"/>
      <c r="PX11" s="70"/>
      <c r="PY11" s="70"/>
      <c r="PZ11" s="70"/>
      <c r="QA11" s="70"/>
      <c r="QB11" s="70"/>
      <c r="QC11" s="70"/>
      <c r="QD11" s="70"/>
      <c r="QE11" s="70"/>
      <c r="QF11" s="70"/>
      <c r="QG11" s="70"/>
      <c r="QH11" s="70"/>
      <c r="QI11" s="70"/>
      <c r="QJ11" s="70"/>
      <c r="QK11" s="70"/>
      <c r="QL11" s="70"/>
      <c r="QM11" s="70"/>
      <c r="QN11" s="70"/>
      <c r="QO11" s="70"/>
      <c r="QP11" s="70"/>
      <c r="QQ11" s="70"/>
      <c r="QR11" s="70"/>
      <c r="QS11" s="70"/>
      <c r="QT11" s="70"/>
      <c r="QU11" s="70"/>
      <c r="QV11" s="70"/>
      <c r="QW11" s="70"/>
      <c r="QX11" s="70"/>
      <c r="QY11" s="70"/>
      <c r="QZ11" s="70"/>
      <c r="RA11" s="70"/>
      <c r="RB11" s="70"/>
      <c r="RC11" s="70"/>
      <c r="RD11" s="70"/>
      <c r="RE11" s="70"/>
      <c r="RF11" s="70"/>
      <c r="RG11" s="70"/>
      <c r="RH11" s="70"/>
      <c r="RI11" s="70"/>
      <c r="RJ11" s="70"/>
      <c r="RK11" s="70"/>
      <c r="RL11" s="70"/>
      <c r="RM11" s="70"/>
      <c r="RN11" s="70"/>
      <c r="RO11" s="70"/>
      <c r="RP11" s="70"/>
      <c r="RQ11" s="70"/>
      <c r="RR11" s="70"/>
      <c r="RS11" s="70"/>
      <c r="RT11" s="70"/>
      <c r="RU11" s="70"/>
      <c r="RV11" s="70"/>
      <c r="RW11" s="70"/>
      <c r="RX11" s="70"/>
      <c r="RY11" s="70"/>
      <c r="RZ11" s="70"/>
      <c r="SA11" s="70"/>
      <c r="SB11" s="70"/>
      <c r="SC11" s="70"/>
      <c r="SD11" s="70"/>
      <c r="SE11" s="70"/>
      <c r="SF11" s="70"/>
      <c r="SG11" s="70"/>
      <c r="SH11" s="70"/>
      <c r="SI11" s="70"/>
      <c r="SJ11" s="70"/>
      <c r="SK11" s="70"/>
      <c r="SL11" s="70"/>
      <c r="SM11" s="70"/>
      <c r="SN11" s="70"/>
      <c r="SO11" s="70"/>
      <c r="SP11" s="70"/>
      <c r="SQ11" s="70"/>
      <c r="SR11" s="70"/>
      <c r="SS11" s="70"/>
      <c r="ST11" s="70"/>
      <c r="SU11" s="70"/>
      <c r="SV11" s="70"/>
      <c r="SW11" s="70"/>
      <c r="SX11" s="70"/>
      <c r="SY11" s="70"/>
      <c r="SZ11" s="70"/>
      <c r="TA11" s="70"/>
      <c r="TB11" s="70"/>
      <c r="TC11" s="70"/>
      <c r="TD11" s="70"/>
      <c r="TE11" s="70"/>
      <c r="TF11" s="70"/>
      <c r="TG11" s="70"/>
      <c r="TH11" s="70"/>
      <c r="TI11" s="70"/>
      <c r="TJ11" s="70"/>
      <c r="TK11" s="70"/>
      <c r="TL11" s="70"/>
      <c r="TM11" s="70"/>
      <c r="TN11" s="70"/>
      <c r="TO11" s="70"/>
      <c r="TP11" s="70"/>
      <c r="TQ11" s="70"/>
      <c r="TR11" s="70"/>
      <c r="TS11" s="70"/>
      <c r="TT11" s="70"/>
      <c r="TU11" s="70"/>
      <c r="TV11" s="70"/>
      <c r="TW11" s="70"/>
      <c r="TX11" s="70"/>
      <c r="TY11" s="70"/>
      <c r="TZ11" s="70"/>
      <c r="UA11" s="70"/>
      <c r="UB11" s="70"/>
      <c r="UC11" s="70"/>
      <c r="UD11" s="70"/>
      <c r="UE11" s="70"/>
      <c r="UF11" s="70"/>
      <c r="UG11" s="70"/>
      <c r="UH11" s="70"/>
      <c r="UI11" s="70"/>
      <c r="UJ11" s="70"/>
      <c r="UK11" s="70"/>
      <c r="UL11" s="70"/>
      <c r="UM11" s="70"/>
      <c r="UN11" s="70"/>
      <c r="UO11" s="70"/>
      <c r="UP11" s="70"/>
      <c r="UQ11" s="70"/>
      <c r="UR11" s="70"/>
      <c r="US11" s="70"/>
      <c r="UT11" s="70"/>
      <c r="UU11" s="70"/>
      <c r="UV11" s="70"/>
      <c r="UW11" s="70"/>
      <c r="UX11" s="70"/>
      <c r="UY11" s="70"/>
      <c r="UZ11" s="70"/>
      <c r="VA11" s="70"/>
      <c r="VB11" s="70"/>
      <c r="VC11" s="70"/>
      <c r="VD11" s="70"/>
      <c r="VE11" s="70"/>
      <c r="VF11" s="70"/>
      <c r="VG11" s="70"/>
      <c r="VH11" s="70"/>
      <c r="VI11" s="70"/>
      <c r="VJ11" s="70"/>
      <c r="VK11" s="70"/>
      <c r="VL11" s="70"/>
      <c r="VM11" s="70"/>
      <c r="VN11" s="70"/>
      <c r="VO11" s="70"/>
      <c r="VP11" s="70"/>
      <c r="VQ11" s="70"/>
      <c r="VR11" s="70"/>
      <c r="VS11" s="70"/>
      <c r="VT11" s="70"/>
      <c r="VU11" s="70"/>
      <c r="VV11" s="70"/>
      <c r="VW11" s="70"/>
      <c r="VX11" s="70"/>
      <c r="VY11" s="70"/>
      <c r="VZ11" s="70"/>
      <c r="WA11" s="70"/>
      <c r="WB11" s="70"/>
      <c r="WC11" s="70"/>
      <c r="WD11" s="70"/>
      <c r="WE11" s="70"/>
      <c r="WF11" s="70"/>
      <c r="WG11" s="70"/>
      <c r="WH11" s="70"/>
      <c r="WI11" s="70"/>
      <c r="WJ11" s="70"/>
      <c r="WK11" s="70"/>
      <c r="WL11" s="70"/>
      <c r="WM11" s="70"/>
      <c r="WN11" s="70"/>
      <c r="WO11" s="70"/>
      <c r="WP11" s="70"/>
      <c r="WQ11" s="70"/>
      <c r="WR11" s="70"/>
      <c r="WS11" s="70"/>
      <c r="WT11" s="70"/>
      <c r="WU11" s="70"/>
      <c r="WV11" s="70"/>
      <c r="WW11" s="70"/>
      <c r="WX11" s="70"/>
      <c r="WY11" s="70"/>
      <c r="WZ11" s="70"/>
      <c r="XA11" s="70"/>
      <c r="XB11" s="70"/>
      <c r="XC11" s="70"/>
      <c r="XD11" s="70"/>
      <c r="XE11" s="70"/>
      <c r="XF11" s="70"/>
      <c r="XG11" s="70"/>
      <c r="XH11" s="70"/>
      <c r="XI11" s="70"/>
      <c r="XJ11" s="70"/>
      <c r="XK11" s="70"/>
      <c r="XL11" s="70"/>
      <c r="XM11" s="70"/>
      <c r="XN11" s="70"/>
      <c r="XO11" s="70"/>
      <c r="XP11" s="70"/>
      <c r="XQ11" s="70"/>
      <c r="XR11" s="70"/>
      <c r="XS11" s="70"/>
      <c r="XT11" s="70"/>
      <c r="XU11" s="70"/>
      <c r="XV11" s="70"/>
      <c r="XW11" s="70"/>
      <c r="XX11" s="70"/>
      <c r="XY11" s="70"/>
      <c r="XZ11" s="70"/>
      <c r="YA11" s="70"/>
      <c r="YB11" s="70"/>
      <c r="YC11" s="70"/>
      <c r="YD11" s="70"/>
      <c r="YE11" s="70"/>
      <c r="YF11" s="70"/>
      <c r="YG11" s="70"/>
      <c r="YH11" s="70"/>
      <c r="YI11" s="70"/>
      <c r="YJ11" s="70"/>
      <c r="YK11" s="70"/>
      <c r="YL11" s="70"/>
      <c r="YM11" s="70"/>
      <c r="YN11" s="70"/>
      <c r="YO11" s="70"/>
      <c r="YP11" s="70"/>
      <c r="YQ11" s="70"/>
      <c r="YR11" s="70"/>
      <c r="YS11" s="70"/>
      <c r="YT11" s="70"/>
      <c r="YU11" s="70"/>
      <c r="YV11" s="70"/>
      <c r="YW11" s="70"/>
      <c r="YX11" s="70"/>
      <c r="YY11" s="70"/>
      <c r="YZ11" s="70"/>
      <c r="ZA11" s="70"/>
      <c r="ZB11" s="70"/>
      <c r="ZC11" s="70"/>
      <c r="ZD11" s="70"/>
      <c r="ZE11" s="70"/>
      <c r="ZF11" s="70"/>
      <c r="ZG11" s="70"/>
      <c r="ZH11" s="70"/>
      <c r="ZI11" s="70"/>
      <c r="ZJ11" s="70"/>
      <c r="ZK11" s="70"/>
      <c r="ZL11" s="70"/>
      <c r="ZM11" s="70"/>
      <c r="ZN11" s="70"/>
      <c r="ZO11" s="70"/>
      <c r="ZP11" s="70"/>
      <c r="ZQ11" s="70"/>
      <c r="ZR11" s="70"/>
      <c r="ZS11" s="70"/>
      <c r="ZT11" s="70"/>
      <c r="ZU11" s="70"/>
      <c r="ZV11" s="70"/>
      <c r="ZW11" s="70"/>
      <c r="ZX11" s="70"/>
      <c r="ZY11" s="70"/>
      <c r="ZZ11" s="70"/>
      <c r="AAA11" s="70"/>
      <c r="AAB11" s="70"/>
      <c r="AAC11" s="70"/>
      <c r="AAD11" s="70"/>
      <c r="AAE11" s="70"/>
      <c r="AAF11" s="70"/>
      <c r="AAG11" s="70"/>
      <c r="AAH11" s="70"/>
      <c r="AAI11" s="70"/>
      <c r="AAJ11" s="70"/>
      <c r="AAK11" s="70"/>
      <c r="AAL11" s="70"/>
      <c r="AAM11" s="70"/>
      <c r="AAN11" s="70"/>
      <c r="AAO11" s="70"/>
      <c r="AAP11" s="70"/>
      <c r="AAQ11" s="70"/>
      <c r="AAR11" s="70"/>
      <c r="AAS11" s="70"/>
      <c r="AAT11" s="70"/>
      <c r="AAU11" s="70"/>
      <c r="AAV11" s="70"/>
      <c r="AAW11" s="70"/>
      <c r="AAX11" s="70"/>
      <c r="AAY11" s="70"/>
      <c r="AAZ11" s="70"/>
      <c r="ABA11" s="70"/>
      <c r="ABB11" s="70"/>
      <c r="ABC11" s="70"/>
      <c r="ABD11" s="70"/>
      <c r="ABE11" s="70"/>
      <c r="ABF11" s="70"/>
      <c r="ABG11" s="70"/>
      <c r="ABH11" s="70"/>
      <c r="ABI11" s="70"/>
      <c r="ABJ11" s="70"/>
      <c r="ABK11" s="70"/>
      <c r="ABL11" s="70"/>
      <c r="ABM11" s="70"/>
      <c r="ABN11" s="70"/>
      <c r="ABO11" s="70"/>
      <c r="ABP11" s="70"/>
      <c r="ABQ11" s="70"/>
      <c r="ABR11" s="70"/>
      <c r="ABS11" s="70"/>
      <c r="ABT11" s="70"/>
      <c r="ABU11" s="70"/>
      <c r="ABV11" s="70"/>
      <c r="ABW11" s="70"/>
      <c r="ABX11" s="70"/>
      <c r="ABY11" s="70"/>
      <c r="ABZ11" s="70"/>
      <c r="ACA11" s="70"/>
      <c r="ACB11" s="70"/>
      <c r="ACC11" s="70"/>
      <c r="ACD11" s="70"/>
      <c r="ACE11" s="70"/>
      <c r="ACF11" s="70"/>
      <c r="ACG11" s="70"/>
      <c r="ACH11" s="70"/>
      <c r="ACI11" s="70"/>
      <c r="ACJ11" s="70"/>
      <c r="ACK11" s="70"/>
      <c r="ACL11" s="70"/>
      <c r="ACM11" s="70"/>
      <c r="ACN11" s="70"/>
      <c r="ACO11" s="70"/>
      <c r="ACP11" s="70"/>
      <c r="ACQ11" s="70"/>
      <c r="ACR11" s="70"/>
      <c r="ACS11" s="70"/>
      <c r="ACT11" s="70"/>
      <c r="ACU11" s="70"/>
      <c r="ACV11" s="70"/>
      <c r="ACW11" s="70"/>
      <c r="ACX11" s="70"/>
      <c r="ACY11" s="70"/>
      <c r="ACZ11" s="70"/>
      <c r="ADA11" s="70"/>
      <c r="ADB11" s="70"/>
      <c r="ADC11" s="70"/>
      <c r="ADD11" s="70"/>
      <c r="ADE11" s="70"/>
      <c r="ADF11" s="70"/>
      <c r="ADG11" s="70"/>
      <c r="ADH11" s="70"/>
      <c r="ADI11" s="70"/>
      <c r="ADJ11" s="70"/>
      <c r="ADK11" s="70"/>
      <c r="ADL11" s="70"/>
      <c r="ADM11" s="70"/>
      <c r="ADN11" s="70"/>
      <c r="ADO11" s="70"/>
      <c r="ADP11" s="70"/>
      <c r="ADQ11" s="70"/>
      <c r="ADR11" s="70"/>
      <c r="ADS11" s="70"/>
      <c r="ADT11" s="70"/>
      <c r="ADU11" s="70"/>
      <c r="ADV11" s="70"/>
      <c r="ADW11" s="70"/>
      <c r="ADX11" s="70"/>
      <c r="ADY11" s="70"/>
      <c r="ADZ11" s="70"/>
      <c r="AEA11" s="70"/>
      <c r="AEB11" s="70"/>
      <c r="AEC11" s="70"/>
      <c r="AED11" s="70"/>
      <c r="AEE11" s="70"/>
      <c r="AEF11" s="70"/>
      <c r="AEG11" s="70"/>
      <c r="AEH11" s="70"/>
      <c r="AEI11" s="70"/>
      <c r="AEJ11" s="70"/>
      <c r="AEK11" s="70"/>
      <c r="AEL11" s="70"/>
      <c r="AEM11" s="70"/>
      <c r="AEN11" s="70"/>
      <c r="AEO11" s="70"/>
      <c r="AEP11" s="70"/>
      <c r="AEQ11" s="70"/>
      <c r="AER11" s="70"/>
      <c r="AES11" s="70"/>
      <c r="AET11" s="70"/>
      <c r="AEU11" s="70"/>
      <c r="AEV11" s="70"/>
      <c r="AEW11" s="70"/>
      <c r="AEX11" s="70"/>
      <c r="AEY11" s="70"/>
      <c r="AEZ11" s="70"/>
      <c r="AFA11" s="70"/>
      <c r="AFB11" s="70"/>
      <c r="AFC11" s="70"/>
      <c r="AFD11" s="70"/>
      <c r="AFE11" s="70"/>
      <c r="AFF11" s="70"/>
      <c r="AFG11" s="70"/>
      <c r="AFH11" s="70"/>
      <c r="AFI11" s="70"/>
      <c r="AFJ11" s="70"/>
      <c r="AFK11" s="70"/>
      <c r="AFL11" s="70"/>
      <c r="AFM11" s="70"/>
      <c r="AFN11" s="70"/>
      <c r="AFO11" s="70"/>
      <c r="AFP11" s="70"/>
      <c r="AFQ11" s="70"/>
      <c r="AFR11" s="70"/>
      <c r="AFS11" s="70"/>
      <c r="AFT11" s="70"/>
      <c r="AFU11" s="70"/>
      <c r="AFV11" s="70"/>
      <c r="AFW11" s="70"/>
      <c r="AFX11" s="70"/>
      <c r="AFY11" s="70"/>
      <c r="AFZ11" s="70"/>
      <c r="AGA11" s="70"/>
      <c r="AGB11" s="70"/>
      <c r="AGC11" s="70"/>
      <c r="AGD11" s="70"/>
      <c r="AGE11" s="70"/>
      <c r="AGF11" s="70"/>
      <c r="AGG11" s="70"/>
      <c r="AGH11" s="70"/>
      <c r="AGI11" s="70"/>
      <c r="AGJ11" s="70"/>
      <c r="AGK11" s="70"/>
      <c r="AGL11" s="70"/>
      <c r="AGM11" s="70"/>
      <c r="AGN11" s="70"/>
      <c r="AGO11" s="70"/>
      <c r="AGP11" s="70"/>
      <c r="AGQ11" s="70"/>
      <c r="AGR11" s="70"/>
      <c r="AGS11" s="70"/>
      <c r="AGT11" s="70"/>
      <c r="AGU11" s="70"/>
      <c r="AGV11" s="70"/>
      <c r="AGW11" s="70"/>
      <c r="AGX11" s="70"/>
      <c r="AGY11" s="70"/>
      <c r="AGZ11" s="70"/>
      <c r="AHA11" s="70"/>
      <c r="AHB11" s="70"/>
      <c r="AHC11" s="70"/>
      <c r="AHD11" s="70"/>
      <c r="AHE11" s="70"/>
      <c r="AHF11" s="70"/>
      <c r="AHG11" s="70"/>
      <c r="AHH11" s="70"/>
      <c r="AHI11" s="70"/>
      <c r="AHJ11" s="70"/>
      <c r="AHK11" s="70"/>
      <c r="AHL11" s="70"/>
      <c r="AHM11" s="70"/>
      <c r="AHN11" s="70"/>
      <c r="AHO11" s="70"/>
      <c r="AHP11" s="70"/>
      <c r="AHQ11" s="70"/>
      <c r="AHR11" s="70"/>
      <c r="AHS11" s="70"/>
      <c r="AHT11" s="70"/>
      <c r="AHU11" s="70"/>
      <c r="AHV11" s="70"/>
      <c r="AHW11" s="70"/>
      <c r="AHX11" s="70"/>
      <c r="AHY11" s="70"/>
      <c r="AHZ11" s="70"/>
      <c r="AIA11" s="70"/>
      <c r="AIB11" s="70"/>
      <c r="AIC11" s="70"/>
      <c r="AID11" s="70"/>
      <c r="AIE11" s="70"/>
      <c r="AIF11" s="70"/>
      <c r="AIG11" s="70"/>
      <c r="AIH11" s="70"/>
      <c r="AII11" s="70"/>
      <c r="AIJ11" s="70"/>
      <c r="AIK11" s="70"/>
      <c r="AIL11" s="70"/>
      <c r="AIM11" s="70"/>
      <c r="AIN11" s="70"/>
      <c r="AIO11" s="70"/>
      <c r="AIP11" s="70"/>
      <c r="AIQ11" s="70"/>
      <c r="AIR11" s="70"/>
      <c r="AIS11" s="70"/>
      <c r="AIT11" s="70"/>
      <c r="AIU11" s="70"/>
      <c r="AIV11" s="70"/>
      <c r="AIW11" s="70"/>
      <c r="AIX11" s="70"/>
      <c r="AIY11" s="70"/>
      <c r="AIZ11" s="70"/>
      <c r="AJA11" s="70"/>
      <c r="AJB11" s="70"/>
      <c r="AJC11" s="70"/>
      <c r="AJD11" s="70"/>
      <c r="AJE11" s="70"/>
      <c r="AJF11" s="70"/>
      <c r="AJG11" s="70"/>
      <c r="AJH11" s="70"/>
      <c r="AJI11" s="70"/>
      <c r="AJJ11" s="70"/>
      <c r="AJK11" s="70"/>
      <c r="AJL11" s="70"/>
      <c r="AJM11" s="70"/>
      <c r="AJN11" s="70"/>
      <c r="AJO11" s="70"/>
      <c r="AJP11" s="70"/>
      <c r="AJQ11" s="70"/>
      <c r="AJR11" s="70"/>
      <c r="AJS11" s="70"/>
      <c r="AJT11" s="70"/>
      <c r="AJU11" s="70"/>
      <c r="AJV11" s="70"/>
      <c r="AJW11" s="70"/>
      <c r="AJX11" s="70"/>
      <c r="AJY11" s="70"/>
      <c r="AJZ11" s="70"/>
      <c r="AKA11" s="70"/>
      <c r="AKB11" s="70"/>
      <c r="AKC11" s="70"/>
      <c r="AKD11" s="70"/>
      <c r="AKE11" s="70"/>
      <c r="AKF11" s="70"/>
      <c r="AKG11" s="70"/>
      <c r="AKH11" s="70"/>
      <c r="AKI11" s="70"/>
      <c r="AKJ11" s="70"/>
      <c r="AKK11" s="70"/>
      <c r="AKL11" s="70"/>
      <c r="AKM11" s="70"/>
      <c r="AKN11" s="70"/>
      <c r="AKO11" s="70"/>
      <c r="AKP11" s="70"/>
      <c r="AKQ11" s="70"/>
      <c r="AKR11" s="70"/>
      <c r="AKS11" s="70"/>
      <c r="AKT11" s="70"/>
      <c r="AKU11" s="70"/>
      <c r="AKV11" s="70"/>
      <c r="AKW11" s="70"/>
      <c r="AKX11" s="70"/>
      <c r="AKY11" s="70"/>
      <c r="AKZ11" s="70"/>
      <c r="ALA11" s="70"/>
      <c r="ALB11" s="70"/>
      <c r="ALC11" s="70"/>
      <c r="ALD11" s="70"/>
      <c r="ALE11" s="70"/>
      <c r="ALF11" s="70"/>
      <c r="ALG11" s="70"/>
      <c r="ALH11" s="70"/>
      <c r="ALI11" s="70"/>
      <c r="ALJ11" s="70"/>
      <c r="ALK11" s="70"/>
      <c r="ALL11" s="70"/>
      <c r="ALM11" s="70"/>
      <c r="ALN11" s="70"/>
      <c r="ALO11" s="70"/>
      <c r="ALP11" s="70"/>
      <c r="ALQ11" s="70"/>
      <c r="ALR11" s="70"/>
      <c r="ALS11" s="70"/>
      <c r="ALT11" s="70"/>
      <c r="ALU11" s="70"/>
      <c r="ALV11" s="70"/>
      <c r="ALW11" s="70"/>
      <c r="ALX11" s="70"/>
      <c r="ALY11" s="70"/>
      <c r="ALZ11" s="70"/>
      <c r="AMA11" s="70"/>
      <c r="AMB11" s="70"/>
      <c r="AMC11" s="70"/>
      <c r="AMD11" s="70"/>
      <c r="AME11" s="70"/>
      <c r="AMF11" s="70"/>
      <c r="AMG11" s="70"/>
      <c r="AMH11" s="70"/>
      <c r="AMI11" s="70"/>
      <c r="AMJ11" s="70"/>
      <c r="AMK11" s="70"/>
      <c r="AML11" s="70"/>
      <c r="AMM11" s="70"/>
      <c r="AMN11" s="70"/>
      <c r="AMO11" s="70"/>
      <c r="AMP11" s="70"/>
      <c r="AMQ11" s="70"/>
      <c r="AMR11" s="70"/>
      <c r="AMS11" s="70"/>
    </row>
    <row r="12" spans="1:1033" s="93" customFormat="1" ht="19.5" customHeight="1">
      <c r="A12" s="88" t="s">
        <v>93</v>
      </c>
      <c r="B12" s="304" t="s">
        <v>94</v>
      </c>
      <c r="C12" s="304"/>
      <c r="D12" s="304"/>
      <c r="E12" s="304"/>
      <c r="F12" s="304"/>
      <c r="G12" s="94">
        <v>1.5</v>
      </c>
      <c r="H12" s="95"/>
      <c r="I12" s="96" t="s">
        <v>95</v>
      </c>
      <c r="J12" s="97" t="s">
        <v>96</v>
      </c>
      <c r="K12" s="70"/>
      <c r="L12" s="98" t="s">
        <v>97</v>
      </c>
      <c r="M12" s="99"/>
      <c r="N12" s="70"/>
      <c r="O12" s="70"/>
      <c r="P12" s="92"/>
      <c r="Q12" s="70"/>
      <c r="R12" s="70"/>
      <c r="S12" s="92"/>
      <c r="T12" s="70"/>
      <c r="U12" s="70"/>
      <c r="V12" s="70"/>
      <c r="W12" s="70"/>
      <c r="X12" s="70"/>
      <c r="Y12" s="70"/>
      <c r="Z12" s="70"/>
      <c r="AA12" s="70"/>
      <c r="AB12" s="70"/>
      <c r="AC12" s="70"/>
      <c r="AD12" s="70"/>
      <c r="AE12" s="70"/>
      <c r="AF12" s="70"/>
      <c r="AG12" s="70"/>
      <c r="AH12" s="70"/>
      <c r="AI12" s="70"/>
      <c r="AJ12" s="70"/>
      <c r="AK12" s="70"/>
      <c r="AL12" s="70"/>
      <c r="AM12" s="70"/>
      <c r="AN12" s="70"/>
      <c r="AO12" s="70"/>
      <c r="AP12" s="70"/>
      <c r="AQ12" s="70"/>
      <c r="AR12" s="70"/>
      <c r="AS12" s="70"/>
      <c r="AT12" s="70"/>
      <c r="AU12" s="70"/>
      <c r="AV12" s="70"/>
      <c r="AW12" s="70"/>
      <c r="AX12" s="70"/>
      <c r="AY12" s="70"/>
      <c r="AZ12" s="70"/>
      <c r="BA12" s="70"/>
      <c r="BB12" s="70"/>
      <c r="BC12" s="70"/>
      <c r="BD12" s="70"/>
      <c r="BE12" s="70"/>
      <c r="BF12" s="70"/>
      <c r="BG12" s="70"/>
      <c r="BH12" s="70"/>
      <c r="BI12" s="70"/>
      <c r="BJ12" s="70"/>
      <c r="BK12" s="70"/>
      <c r="BL12" s="70"/>
      <c r="BM12" s="70"/>
      <c r="BN12" s="70"/>
      <c r="BO12" s="70"/>
      <c r="BP12" s="70"/>
      <c r="BQ12" s="70"/>
      <c r="BR12" s="70"/>
      <c r="BS12" s="70"/>
      <c r="BT12" s="70"/>
      <c r="BU12" s="70"/>
      <c r="BV12" s="70"/>
      <c r="BW12" s="70"/>
      <c r="BX12" s="70"/>
      <c r="BY12" s="70"/>
      <c r="BZ12" s="70"/>
      <c r="CA12" s="70"/>
      <c r="CB12" s="70"/>
      <c r="CC12" s="70"/>
      <c r="CD12" s="70"/>
      <c r="CE12" s="70"/>
      <c r="CF12" s="70"/>
      <c r="CG12" s="70"/>
      <c r="CH12" s="70"/>
      <c r="CI12" s="70"/>
      <c r="CJ12" s="70"/>
      <c r="CK12" s="70"/>
      <c r="CL12" s="70"/>
      <c r="CM12" s="70"/>
      <c r="CN12" s="70"/>
      <c r="CO12" s="70"/>
      <c r="CP12" s="70"/>
      <c r="CQ12" s="70"/>
      <c r="CR12" s="70"/>
      <c r="CS12" s="70"/>
      <c r="CT12" s="70"/>
      <c r="CU12" s="70"/>
      <c r="CV12" s="70"/>
      <c r="CW12" s="70"/>
      <c r="CX12" s="70"/>
      <c r="CY12" s="70"/>
      <c r="CZ12" s="70"/>
      <c r="DA12" s="70"/>
      <c r="DB12" s="70"/>
      <c r="DC12" s="70"/>
      <c r="DD12" s="70"/>
      <c r="DE12" s="70"/>
      <c r="DF12" s="70"/>
      <c r="DG12" s="70"/>
      <c r="DH12" s="70"/>
      <c r="DI12" s="70"/>
      <c r="DJ12" s="70"/>
      <c r="DK12" s="70"/>
      <c r="DL12" s="70"/>
      <c r="DM12" s="70"/>
      <c r="DN12" s="70"/>
      <c r="DO12" s="70"/>
      <c r="DP12" s="70"/>
      <c r="DQ12" s="70"/>
      <c r="DR12" s="70"/>
      <c r="DS12" s="70"/>
      <c r="DT12" s="70"/>
      <c r="DU12" s="70"/>
      <c r="DV12" s="70"/>
      <c r="DW12" s="70"/>
      <c r="DX12" s="70"/>
      <c r="DY12" s="70"/>
      <c r="DZ12" s="70"/>
      <c r="EA12" s="70"/>
      <c r="EB12" s="70"/>
      <c r="EC12" s="70"/>
      <c r="ED12" s="70"/>
      <c r="EE12" s="70"/>
      <c r="EF12" s="70"/>
      <c r="EG12" s="70"/>
      <c r="EH12" s="70"/>
      <c r="EI12" s="70"/>
      <c r="EJ12" s="70"/>
      <c r="EK12" s="70"/>
      <c r="EL12" s="70"/>
      <c r="EM12" s="70"/>
      <c r="EN12" s="70"/>
      <c r="EO12" s="70"/>
      <c r="EP12" s="70"/>
      <c r="EQ12" s="70"/>
      <c r="ER12" s="70"/>
      <c r="ES12" s="70"/>
      <c r="ET12" s="70"/>
      <c r="EU12" s="70"/>
      <c r="EV12" s="70"/>
      <c r="EW12" s="70"/>
      <c r="EX12" s="70"/>
      <c r="EY12" s="70"/>
      <c r="EZ12" s="70"/>
      <c r="FA12" s="70"/>
      <c r="FB12" s="70"/>
      <c r="FC12" s="70"/>
      <c r="FD12" s="70"/>
      <c r="FE12" s="70"/>
      <c r="FF12" s="70"/>
      <c r="FG12" s="70"/>
      <c r="FH12" s="70"/>
      <c r="FI12" s="70"/>
      <c r="FJ12" s="70"/>
      <c r="FK12" s="70"/>
      <c r="FL12" s="70"/>
      <c r="FM12" s="70"/>
      <c r="FN12" s="70"/>
      <c r="FO12" s="70"/>
      <c r="FP12" s="70"/>
      <c r="FQ12" s="70"/>
      <c r="FR12" s="70"/>
      <c r="FS12" s="70"/>
      <c r="FT12" s="70"/>
      <c r="FU12" s="70"/>
      <c r="FV12" s="70"/>
      <c r="FW12" s="70"/>
      <c r="FX12" s="70"/>
      <c r="FY12" s="70"/>
      <c r="FZ12" s="70"/>
      <c r="GA12" s="70"/>
      <c r="GB12" s="70"/>
      <c r="GC12" s="70"/>
      <c r="GD12" s="70"/>
      <c r="GE12" s="70"/>
      <c r="GF12" s="70"/>
      <c r="GG12" s="70"/>
      <c r="GH12" s="70"/>
      <c r="GI12" s="70"/>
      <c r="GJ12" s="70"/>
      <c r="GK12" s="70"/>
      <c r="GL12" s="70"/>
      <c r="GM12" s="70"/>
      <c r="GN12" s="70"/>
      <c r="GO12" s="70"/>
      <c r="GP12" s="70"/>
      <c r="GQ12" s="70"/>
      <c r="GR12" s="70"/>
      <c r="GS12" s="70"/>
      <c r="GT12" s="70"/>
      <c r="GU12" s="70"/>
      <c r="GV12" s="70"/>
      <c r="GW12" s="70"/>
      <c r="GX12" s="70"/>
      <c r="GY12" s="70"/>
      <c r="GZ12" s="70"/>
      <c r="HA12" s="70"/>
      <c r="HB12" s="70"/>
      <c r="HC12" s="70"/>
      <c r="HD12" s="70"/>
      <c r="HE12" s="70"/>
      <c r="HF12" s="70"/>
      <c r="HG12" s="70"/>
      <c r="HH12" s="70"/>
      <c r="HI12" s="70"/>
      <c r="HJ12" s="70"/>
      <c r="HK12" s="70"/>
      <c r="HL12" s="70"/>
      <c r="HM12" s="70"/>
      <c r="HN12" s="70"/>
      <c r="HO12" s="70"/>
      <c r="HP12" s="70"/>
      <c r="HQ12" s="70"/>
      <c r="HR12" s="70"/>
      <c r="HS12" s="70"/>
      <c r="HT12" s="70"/>
      <c r="HU12" s="70"/>
      <c r="HV12" s="70"/>
      <c r="HW12" s="70"/>
      <c r="HX12" s="70"/>
      <c r="HY12" s="70"/>
      <c r="HZ12" s="70"/>
      <c r="IA12" s="70"/>
      <c r="IB12" s="70"/>
      <c r="IC12" s="70"/>
      <c r="ID12" s="70"/>
      <c r="IE12" s="70"/>
      <c r="IF12" s="70"/>
      <c r="IG12" s="70"/>
      <c r="IH12" s="70"/>
      <c r="II12" s="70"/>
      <c r="IJ12" s="70"/>
      <c r="IK12" s="70"/>
      <c r="IL12" s="70"/>
      <c r="IM12" s="70"/>
      <c r="IN12" s="70"/>
      <c r="IO12" s="70"/>
      <c r="IP12" s="70"/>
      <c r="IQ12" s="70"/>
      <c r="IR12" s="70"/>
      <c r="IS12" s="70"/>
      <c r="IT12" s="70"/>
      <c r="IU12" s="70"/>
      <c r="IV12" s="70"/>
      <c r="IW12" s="70"/>
      <c r="IX12" s="70"/>
      <c r="IY12" s="70"/>
      <c r="IZ12" s="70"/>
      <c r="JA12" s="70"/>
      <c r="JB12" s="70"/>
      <c r="JC12" s="70"/>
      <c r="JD12" s="70"/>
      <c r="JE12" s="70"/>
      <c r="JF12" s="70"/>
      <c r="JG12" s="70"/>
      <c r="JH12" s="70"/>
      <c r="JI12" s="70"/>
      <c r="JJ12" s="70"/>
      <c r="JK12" s="70"/>
      <c r="JL12" s="70"/>
      <c r="JM12" s="70"/>
      <c r="JN12" s="70"/>
      <c r="JO12" s="70"/>
      <c r="JP12" s="70"/>
      <c r="JQ12" s="70"/>
      <c r="JR12" s="70"/>
      <c r="JS12" s="70"/>
      <c r="JT12" s="70"/>
      <c r="JU12" s="70"/>
      <c r="JV12" s="70"/>
      <c r="JW12" s="70"/>
      <c r="JX12" s="70"/>
      <c r="JY12" s="70"/>
      <c r="JZ12" s="70"/>
      <c r="KA12" s="70"/>
      <c r="KB12" s="70"/>
      <c r="KC12" s="70"/>
      <c r="KD12" s="70"/>
      <c r="KE12" s="70"/>
      <c r="KF12" s="70"/>
      <c r="KG12" s="70"/>
      <c r="KH12" s="70"/>
      <c r="KI12" s="70"/>
      <c r="KJ12" s="70"/>
      <c r="KK12" s="70"/>
      <c r="KL12" s="70"/>
      <c r="KM12" s="70"/>
      <c r="KN12" s="70"/>
      <c r="KO12" s="70"/>
      <c r="KP12" s="70"/>
      <c r="KQ12" s="70"/>
      <c r="KR12" s="70"/>
      <c r="KS12" s="70"/>
      <c r="KT12" s="70"/>
      <c r="KU12" s="70"/>
      <c r="KV12" s="70"/>
      <c r="KW12" s="70"/>
      <c r="KX12" s="70"/>
      <c r="KY12" s="70"/>
      <c r="KZ12" s="70"/>
      <c r="LA12" s="70"/>
      <c r="LB12" s="70"/>
      <c r="LC12" s="70"/>
      <c r="LD12" s="70"/>
      <c r="LE12" s="70"/>
      <c r="LF12" s="70"/>
      <c r="LG12" s="70"/>
      <c r="LH12" s="70"/>
      <c r="LI12" s="70"/>
      <c r="LJ12" s="70"/>
      <c r="LK12" s="70"/>
      <c r="LL12" s="70"/>
      <c r="LM12" s="70"/>
      <c r="LN12" s="70"/>
      <c r="LO12" s="70"/>
      <c r="LP12" s="70"/>
      <c r="LQ12" s="70"/>
      <c r="LR12" s="70"/>
      <c r="LS12" s="70"/>
      <c r="LT12" s="70"/>
      <c r="LU12" s="70"/>
      <c r="LV12" s="70"/>
      <c r="LW12" s="70"/>
      <c r="LX12" s="70"/>
      <c r="LY12" s="70"/>
      <c r="LZ12" s="70"/>
      <c r="MA12" s="70"/>
      <c r="MB12" s="70"/>
      <c r="MC12" s="70"/>
      <c r="MD12" s="70"/>
      <c r="ME12" s="70"/>
      <c r="MF12" s="70"/>
      <c r="MG12" s="70"/>
      <c r="MH12" s="70"/>
      <c r="MI12" s="70"/>
      <c r="MJ12" s="70"/>
      <c r="MK12" s="70"/>
      <c r="ML12" s="70"/>
      <c r="MM12" s="70"/>
      <c r="MN12" s="70"/>
      <c r="MO12" s="70"/>
      <c r="MP12" s="70"/>
      <c r="MQ12" s="70"/>
      <c r="MR12" s="70"/>
      <c r="MS12" s="70"/>
      <c r="MT12" s="70"/>
      <c r="MU12" s="70"/>
      <c r="MV12" s="70"/>
      <c r="MW12" s="70"/>
      <c r="MX12" s="70"/>
      <c r="MY12" s="70"/>
      <c r="MZ12" s="70"/>
      <c r="NA12" s="70"/>
      <c r="NB12" s="70"/>
      <c r="NC12" s="70"/>
      <c r="ND12" s="70"/>
      <c r="NE12" s="70"/>
      <c r="NF12" s="70"/>
      <c r="NG12" s="70"/>
      <c r="NH12" s="70"/>
      <c r="NI12" s="70"/>
      <c r="NJ12" s="70"/>
      <c r="NK12" s="70"/>
      <c r="NL12" s="70"/>
      <c r="NM12" s="70"/>
      <c r="NN12" s="70"/>
      <c r="NO12" s="70"/>
      <c r="NP12" s="70"/>
      <c r="NQ12" s="70"/>
      <c r="NR12" s="70"/>
      <c r="NS12" s="70"/>
      <c r="NT12" s="70"/>
      <c r="NU12" s="70"/>
      <c r="NV12" s="70"/>
      <c r="NW12" s="70"/>
      <c r="NX12" s="70"/>
      <c r="NY12" s="70"/>
      <c r="NZ12" s="70"/>
      <c r="OA12" s="70"/>
      <c r="OB12" s="70"/>
      <c r="OC12" s="70"/>
      <c r="OD12" s="70"/>
      <c r="OE12" s="70"/>
      <c r="OF12" s="70"/>
      <c r="OG12" s="70"/>
      <c r="OH12" s="70"/>
      <c r="OI12" s="70"/>
      <c r="OJ12" s="70"/>
      <c r="OK12" s="70"/>
      <c r="OL12" s="70"/>
      <c r="OM12" s="70"/>
      <c r="ON12" s="70"/>
      <c r="OO12" s="70"/>
      <c r="OP12" s="70"/>
      <c r="OQ12" s="70"/>
      <c r="OR12" s="70"/>
      <c r="OS12" s="70"/>
      <c r="OT12" s="70"/>
      <c r="OU12" s="70"/>
      <c r="OV12" s="70"/>
      <c r="OW12" s="70"/>
      <c r="OX12" s="70"/>
      <c r="OY12" s="70"/>
      <c r="OZ12" s="70"/>
      <c r="PA12" s="70"/>
      <c r="PB12" s="70"/>
      <c r="PC12" s="70"/>
      <c r="PD12" s="70"/>
      <c r="PE12" s="70"/>
      <c r="PF12" s="70"/>
      <c r="PG12" s="70"/>
      <c r="PH12" s="70"/>
      <c r="PI12" s="70"/>
      <c r="PJ12" s="70"/>
      <c r="PK12" s="70"/>
      <c r="PL12" s="70"/>
      <c r="PM12" s="70"/>
      <c r="PN12" s="70"/>
      <c r="PO12" s="70"/>
      <c r="PP12" s="70"/>
      <c r="PQ12" s="70"/>
      <c r="PR12" s="70"/>
      <c r="PS12" s="70"/>
      <c r="PT12" s="70"/>
      <c r="PU12" s="70"/>
      <c r="PV12" s="70"/>
      <c r="PW12" s="70"/>
      <c r="PX12" s="70"/>
      <c r="PY12" s="70"/>
      <c r="PZ12" s="70"/>
      <c r="QA12" s="70"/>
      <c r="QB12" s="70"/>
      <c r="QC12" s="70"/>
      <c r="QD12" s="70"/>
      <c r="QE12" s="70"/>
      <c r="QF12" s="70"/>
      <c r="QG12" s="70"/>
      <c r="QH12" s="70"/>
      <c r="QI12" s="70"/>
      <c r="QJ12" s="70"/>
      <c r="QK12" s="70"/>
      <c r="QL12" s="70"/>
      <c r="QM12" s="70"/>
      <c r="QN12" s="70"/>
      <c r="QO12" s="70"/>
      <c r="QP12" s="70"/>
      <c r="QQ12" s="70"/>
      <c r="QR12" s="70"/>
      <c r="QS12" s="70"/>
      <c r="QT12" s="70"/>
      <c r="QU12" s="70"/>
      <c r="QV12" s="70"/>
      <c r="QW12" s="70"/>
      <c r="QX12" s="70"/>
      <c r="QY12" s="70"/>
      <c r="QZ12" s="70"/>
      <c r="RA12" s="70"/>
      <c r="RB12" s="70"/>
      <c r="RC12" s="70"/>
      <c r="RD12" s="70"/>
      <c r="RE12" s="70"/>
      <c r="RF12" s="70"/>
      <c r="RG12" s="70"/>
      <c r="RH12" s="70"/>
      <c r="RI12" s="70"/>
      <c r="RJ12" s="70"/>
      <c r="RK12" s="70"/>
      <c r="RL12" s="70"/>
      <c r="RM12" s="70"/>
      <c r="RN12" s="70"/>
      <c r="RO12" s="70"/>
      <c r="RP12" s="70"/>
      <c r="RQ12" s="70"/>
      <c r="RR12" s="70"/>
      <c r="RS12" s="70"/>
      <c r="RT12" s="70"/>
      <c r="RU12" s="70"/>
      <c r="RV12" s="70"/>
      <c r="RW12" s="70"/>
      <c r="RX12" s="70"/>
      <c r="RY12" s="70"/>
      <c r="RZ12" s="70"/>
      <c r="SA12" s="70"/>
      <c r="SB12" s="70"/>
      <c r="SC12" s="70"/>
      <c r="SD12" s="70"/>
      <c r="SE12" s="70"/>
      <c r="SF12" s="70"/>
      <c r="SG12" s="70"/>
      <c r="SH12" s="70"/>
      <c r="SI12" s="70"/>
      <c r="SJ12" s="70"/>
      <c r="SK12" s="70"/>
      <c r="SL12" s="70"/>
      <c r="SM12" s="70"/>
      <c r="SN12" s="70"/>
      <c r="SO12" s="70"/>
      <c r="SP12" s="70"/>
      <c r="SQ12" s="70"/>
      <c r="SR12" s="70"/>
      <c r="SS12" s="70"/>
      <c r="ST12" s="70"/>
      <c r="SU12" s="70"/>
      <c r="SV12" s="70"/>
      <c r="SW12" s="70"/>
      <c r="SX12" s="70"/>
      <c r="SY12" s="70"/>
      <c r="SZ12" s="70"/>
      <c r="TA12" s="70"/>
      <c r="TB12" s="70"/>
      <c r="TC12" s="70"/>
      <c r="TD12" s="70"/>
      <c r="TE12" s="70"/>
      <c r="TF12" s="70"/>
      <c r="TG12" s="70"/>
      <c r="TH12" s="70"/>
      <c r="TI12" s="70"/>
      <c r="TJ12" s="70"/>
      <c r="TK12" s="70"/>
      <c r="TL12" s="70"/>
      <c r="TM12" s="70"/>
      <c r="TN12" s="70"/>
      <c r="TO12" s="70"/>
      <c r="TP12" s="70"/>
      <c r="TQ12" s="70"/>
      <c r="TR12" s="70"/>
      <c r="TS12" s="70"/>
      <c r="TT12" s="70"/>
      <c r="TU12" s="70"/>
      <c r="TV12" s="70"/>
      <c r="TW12" s="70"/>
      <c r="TX12" s="70"/>
      <c r="TY12" s="70"/>
      <c r="TZ12" s="70"/>
      <c r="UA12" s="70"/>
      <c r="UB12" s="70"/>
      <c r="UC12" s="70"/>
      <c r="UD12" s="70"/>
      <c r="UE12" s="70"/>
      <c r="UF12" s="70"/>
      <c r="UG12" s="70"/>
      <c r="UH12" s="70"/>
      <c r="UI12" s="70"/>
      <c r="UJ12" s="70"/>
      <c r="UK12" s="70"/>
      <c r="UL12" s="70"/>
      <c r="UM12" s="70"/>
      <c r="UN12" s="70"/>
      <c r="UO12" s="70"/>
      <c r="UP12" s="70"/>
      <c r="UQ12" s="70"/>
      <c r="UR12" s="70"/>
      <c r="US12" s="70"/>
      <c r="UT12" s="70"/>
      <c r="UU12" s="70"/>
      <c r="UV12" s="70"/>
      <c r="UW12" s="70"/>
      <c r="UX12" s="70"/>
      <c r="UY12" s="70"/>
      <c r="UZ12" s="70"/>
      <c r="VA12" s="70"/>
      <c r="VB12" s="70"/>
      <c r="VC12" s="70"/>
      <c r="VD12" s="70"/>
      <c r="VE12" s="70"/>
      <c r="VF12" s="70"/>
      <c r="VG12" s="70"/>
      <c r="VH12" s="70"/>
      <c r="VI12" s="70"/>
      <c r="VJ12" s="70"/>
      <c r="VK12" s="70"/>
      <c r="VL12" s="70"/>
      <c r="VM12" s="70"/>
      <c r="VN12" s="70"/>
      <c r="VO12" s="70"/>
      <c r="VP12" s="70"/>
      <c r="VQ12" s="70"/>
      <c r="VR12" s="70"/>
      <c r="VS12" s="70"/>
      <c r="VT12" s="70"/>
      <c r="VU12" s="70"/>
      <c r="VV12" s="70"/>
      <c r="VW12" s="70"/>
      <c r="VX12" s="70"/>
      <c r="VY12" s="70"/>
      <c r="VZ12" s="70"/>
      <c r="WA12" s="70"/>
      <c r="WB12" s="70"/>
      <c r="WC12" s="70"/>
      <c r="WD12" s="70"/>
      <c r="WE12" s="70"/>
      <c r="WF12" s="70"/>
      <c r="WG12" s="70"/>
      <c r="WH12" s="70"/>
      <c r="WI12" s="70"/>
      <c r="WJ12" s="70"/>
      <c r="WK12" s="70"/>
      <c r="WL12" s="70"/>
      <c r="WM12" s="70"/>
      <c r="WN12" s="70"/>
      <c r="WO12" s="70"/>
      <c r="WP12" s="70"/>
      <c r="WQ12" s="70"/>
      <c r="WR12" s="70"/>
      <c r="WS12" s="70"/>
      <c r="WT12" s="70"/>
      <c r="WU12" s="70"/>
      <c r="WV12" s="70"/>
      <c r="WW12" s="70"/>
      <c r="WX12" s="70"/>
      <c r="WY12" s="70"/>
      <c r="WZ12" s="70"/>
      <c r="XA12" s="70"/>
      <c r="XB12" s="70"/>
      <c r="XC12" s="70"/>
      <c r="XD12" s="70"/>
      <c r="XE12" s="70"/>
      <c r="XF12" s="70"/>
      <c r="XG12" s="70"/>
      <c r="XH12" s="70"/>
      <c r="XI12" s="70"/>
      <c r="XJ12" s="70"/>
      <c r="XK12" s="70"/>
      <c r="XL12" s="70"/>
      <c r="XM12" s="70"/>
      <c r="XN12" s="70"/>
      <c r="XO12" s="70"/>
      <c r="XP12" s="70"/>
      <c r="XQ12" s="70"/>
      <c r="XR12" s="70"/>
      <c r="XS12" s="70"/>
      <c r="XT12" s="70"/>
      <c r="XU12" s="70"/>
      <c r="XV12" s="70"/>
      <c r="XW12" s="70"/>
      <c r="XX12" s="70"/>
      <c r="XY12" s="70"/>
      <c r="XZ12" s="70"/>
      <c r="YA12" s="70"/>
      <c r="YB12" s="70"/>
      <c r="YC12" s="70"/>
      <c r="YD12" s="70"/>
      <c r="YE12" s="70"/>
      <c r="YF12" s="70"/>
      <c r="YG12" s="70"/>
      <c r="YH12" s="70"/>
      <c r="YI12" s="70"/>
      <c r="YJ12" s="70"/>
      <c r="YK12" s="70"/>
      <c r="YL12" s="70"/>
      <c r="YM12" s="70"/>
      <c r="YN12" s="70"/>
      <c r="YO12" s="70"/>
      <c r="YP12" s="70"/>
      <c r="YQ12" s="70"/>
      <c r="YR12" s="70"/>
      <c r="YS12" s="70"/>
      <c r="YT12" s="70"/>
      <c r="YU12" s="70"/>
      <c r="YV12" s="70"/>
      <c r="YW12" s="70"/>
      <c r="YX12" s="70"/>
      <c r="YY12" s="70"/>
      <c r="YZ12" s="70"/>
      <c r="ZA12" s="70"/>
      <c r="ZB12" s="70"/>
      <c r="ZC12" s="70"/>
      <c r="ZD12" s="70"/>
      <c r="ZE12" s="70"/>
      <c r="ZF12" s="70"/>
      <c r="ZG12" s="70"/>
      <c r="ZH12" s="70"/>
      <c r="ZI12" s="70"/>
      <c r="ZJ12" s="70"/>
      <c r="ZK12" s="70"/>
      <c r="ZL12" s="70"/>
      <c r="ZM12" s="70"/>
      <c r="ZN12" s="70"/>
      <c r="ZO12" s="70"/>
      <c r="ZP12" s="70"/>
      <c r="ZQ12" s="70"/>
      <c r="ZR12" s="70"/>
      <c r="ZS12" s="70"/>
      <c r="ZT12" s="70"/>
      <c r="ZU12" s="70"/>
      <c r="ZV12" s="70"/>
      <c r="ZW12" s="70"/>
      <c r="ZX12" s="70"/>
      <c r="ZY12" s="70"/>
      <c r="ZZ12" s="70"/>
      <c r="AAA12" s="70"/>
      <c r="AAB12" s="70"/>
      <c r="AAC12" s="70"/>
      <c r="AAD12" s="70"/>
      <c r="AAE12" s="70"/>
      <c r="AAF12" s="70"/>
      <c r="AAG12" s="70"/>
      <c r="AAH12" s="70"/>
      <c r="AAI12" s="70"/>
      <c r="AAJ12" s="70"/>
      <c r="AAK12" s="70"/>
      <c r="AAL12" s="70"/>
      <c r="AAM12" s="70"/>
      <c r="AAN12" s="70"/>
      <c r="AAO12" s="70"/>
      <c r="AAP12" s="70"/>
      <c r="AAQ12" s="70"/>
      <c r="AAR12" s="70"/>
      <c r="AAS12" s="70"/>
      <c r="AAT12" s="70"/>
      <c r="AAU12" s="70"/>
      <c r="AAV12" s="70"/>
      <c r="AAW12" s="70"/>
      <c r="AAX12" s="70"/>
      <c r="AAY12" s="70"/>
      <c r="AAZ12" s="70"/>
      <c r="ABA12" s="70"/>
      <c r="ABB12" s="70"/>
      <c r="ABC12" s="70"/>
      <c r="ABD12" s="70"/>
      <c r="ABE12" s="70"/>
      <c r="ABF12" s="70"/>
      <c r="ABG12" s="70"/>
      <c r="ABH12" s="70"/>
      <c r="ABI12" s="70"/>
      <c r="ABJ12" s="70"/>
      <c r="ABK12" s="70"/>
      <c r="ABL12" s="70"/>
      <c r="ABM12" s="70"/>
      <c r="ABN12" s="70"/>
      <c r="ABO12" s="70"/>
      <c r="ABP12" s="70"/>
      <c r="ABQ12" s="70"/>
      <c r="ABR12" s="70"/>
      <c r="ABS12" s="70"/>
      <c r="ABT12" s="70"/>
      <c r="ABU12" s="70"/>
      <c r="ABV12" s="70"/>
      <c r="ABW12" s="70"/>
      <c r="ABX12" s="70"/>
      <c r="ABY12" s="70"/>
      <c r="ABZ12" s="70"/>
      <c r="ACA12" s="70"/>
      <c r="ACB12" s="70"/>
      <c r="ACC12" s="70"/>
      <c r="ACD12" s="70"/>
      <c r="ACE12" s="70"/>
      <c r="ACF12" s="70"/>
      <c r="ACG12" s="70"/>
      <c r="ACH12" s="70"/>
      <c r="ACI12" s="70"/>
      <c r="ACJ12" s="70"/>
      <c r="ACK12" s="70"/>
      <c r="ACL12" s="70"/>
      <c r="ACM12" s="70"/>
      <c r="ACN12" s="70"/>
      <c r="ACO12" s="70"/>
      <c r="ACP12" s="70"/>
      <c r="ACQ12" s="70"/>
      <c r="ACR12" s="70"/>
      <c r="ACS12" s="70"/>
      <c r="ACT12" s="70"/>
      <c r="ACU12" s="70"/>
      <c r="ACV12" s="70"/>
      <c r="ACW12" s="70"/>
      <c r="ACX12" s="70"/>
      <c r="ACY12" s="70"/>
      <c r="ACZ12" s="70"/>
      <c r="ADA12" s="70"/>
      <c r="ADB12" s="70"/>
      <c r="ADC12" s="70"/>
      <c r="ADD12" s="70"/>
      <c r="ADE12" s="70"/>
      <c r="ADF12" s="70"/>
      <c r="ADG12" s="70"/>
      <c r="ADH12" s="70"/>
      <c r="ADI12" s="70"/>
      <c r="ADJ12" s="70"/>
      <c r="ADK12" s="70"/>
      <c r="ADL12" s="70"/>
      <c r="ADM12" s="70"/>
      <c r="ADN12" s="70"/>
      <c r="ADO12" s="70"/>
      <c r="ADP12" s="70"/>
      <c r="ADQ12" s="70"/>
      <c r="ADR12" s="70"/>
      <c r="ADS12" s="70"/>
      <c r="ADT12" s="70"/>
      <c r="ADU12" s="70"/>
      <c r="ADV12" s="70"/>
      <c r="ADW12" s="70"/>
      <c r="ADX12" s="70"/>
      <c r="ADY12" s="70"/>
      <c r="ADZ12" s="70"/>
      <c r="AEA12" s="70"/>
      <c r="AEB12" s="70"/>
      <c r="AEC12" s="70"/>
      <c r="AED12" s="70"/>
      <c r="AEE12" s="70"/>
      <c r="AEF12" s="70"/>
      <c r="AEG12" s="70"/>
      <c r="AEH12" s="70"/>
      <c r="AEI12" s="70"/>
      <c r="AEJ12" s="70"/>
      <c r="AEK12" s="70"/>
      <c r="AEL12" s="70"/>
      <c r="AEM12" s="70"/>
      <c r="AEN12" s="70"/>
      <c r="AEO12" s="70"/>
      <c r="AEP12" s="70"/>
      <c r="AEQ12" s="70"/>
      <c r="AER12" s="70"/>
      <c r="AES12" s="70"/>
      <c r="AET12" s="70"/>
      <c r="AEU12" s="70"/>
      <c r="AEV12" s="70"/>
      <c r="AEW12" s="70"/>
      <c r="AEX12" s="70"/>
      <c r="AEY12" s="70"/>
      <c r="AEZ12" s="70"/>
      <c r="AFA12" s="70"/>
      <c r="AFB12" s="70"/>
      <c r="AFC12" s="70"/>
      <c r="AFD12" s="70"/>
      <c r="AFE12" s="70"/>
      <c r="AFF12" s="70"/>
      <c r="AFG12" s="70"/>
      <c r="AFH12" s="70"/>
      <c r="AFI12" s="70"/>
      <c r="AFJ12" s="70"/>
      <c r="AFK12" s="70"/>
      <c r="AFL12" s="70"/>
      <c r="AFM12" s="70"/>
      <c r="AFN12" s="70"/>
      <c r="AFO12" s="70"/>
      <c r="AFP12" s="70"/>
      <c r="AFQ12" s="70"/>
      <c r="AFR12" s="70"/>
      <c r="AFS12" s="70"/>
      <c r="AFT12" s="70"/>
      <c r="AFU12" s="70"/>
      <c r="AFV12" s="70"/>
      <c r="AFW12" s="70"/>
      <c r="AFX12" s="70"/>
      <c r="AFY12" s="70"/>
      <c r="AFZ12" s="70"/>
      <c r="AGA12" s="70"/>
      <c r="AGB12" s="70"/>
      <c r="AGC12" s="70"/>
      <c r="AGD12" s="70"/>
      <c r="AGE12" s="70"/>
      <c r="AGF12" s="70"/>
      <c r="AGG12" s="70"/>
      <c r="AGH12" s="70"/>
      <c r="AGI12" s="70"/>
      <c r="AGJ12" s="70"/>
      <c r="AGK12" s="70"/>
      <c r="AGL12" s="70"/>
      <c r="AGM12" s="70"/>
      <c r="AGN12" s="70"/>
      <c r="AGO12" s="70"/>
      <c r="AGP12" s="70"/>
      <c r="AGQ12" s="70"/>
      <c r="AGR12" s="70"/>
      <c r="AGS12" s="70"/>
      <c r="AGT12" s="70"/>
      <c r="AGU12" s="70"/>
      <c r="AGV12" s="70"/>
      <c r="AGW12" s="70"/>
      <c r="AGX12" s="70"/>
      <c r="AGY12" s="70"/>
      <c r="AGZ12" s="70"/>
      <c r="AHA12" s="70"/>
      <c r="AHB12" s="70"/>
      <c r="AHC12" s="70"/>
      <c r="AHD12" s="70"/>
      <c r="AHE12" s="70"/>
      <c r="AHF12" s="70"/>
      <c r="AHG12" s="70"/>
      <c r="AHH12" s="70"/>
      <c r="AHI12" s="70"/>
      <c r="AHJ12" s="70"/>
      <c r="AHK12" s="70"/>
      <c r="AHL12" s="70"/>
      <c r="AHM12" s="70"/>
      <c r="AHN12" s="70"/>
      <c r="AHO12" s="70"/>
      <c r="AHP12" s="70"/>
      <c r="AHQ12" s="70"/>
      <c r="AHR12" s="70"/>
      <c r="AHS12" s="70"/>
      <c r="AHT12" s="70"/>
      <c r="AHU12" s="70"/>
      <c r="AHV12" s="70"/>
      <c r="AHW12" s="70"/>
      <c r="AHX12" s="70"/>
      <c r="AHY12" s="70"/>
      <c r="AHZ12" s="70"/>
      <c r="AIA12" s="70"/>
      <c r="AIB12" s="70"/>
      <c r="AIC12" s="70"/>
      <c r="AID12" s="70"/>
      <c r="AIE12" s="70"/>
      <c r="AIF12" s="70"/>
      <c r="AIG12" s="70"/>
      <c r="AIH12" s="70"/>
      <c r="AII12" s="70"/>
      <c r="AIJ12" s="70"/>
      <c r="AIK12" s="70"/>
      <c r="AIL12" s="70"/>
      <c r="AIM12" s="70"/>
      <c r="AIN12" s="70"/>
      <c r="AIO12" s="70"/>
      <c r="AIP12" s="70"/>
      <c r="AIQ12" s="70"/>
      <c r="AIR12" s="70"/>
      <c r="AIS12" s="70"/>
      <c r="AIT12" s="70"/>
      <c r="AIU12" s="70"/>
      <c r="AIV12" s="70"/>
      <c r="AIW12" s="70"/>
      <c r="AIX12" s="70"/>
      <c r="AIY12" s="70"/>
      <c r="AIZ12" s="70"/>
      <c r="AJA12" s="70"/>
      <c r="AJB12" s="70"/>
      <c r="AJC12" s="70"/>
      <c r="AJD12" s="70"/>
      <c r="AJE12" s="70"/>
      <c r="AJF12" s="70"/>
      <c r="AJG12" s="70"/>
      <c r="AJH12" s="70"/>
      <c r="AJI12" s="70"/>
      <c r="AJJ12" s="70"/>
      <c r="AJK12" s="70"/>
      <c r="AJL12" s="70"/>
      <c r="AJM12" s="70"/>
      <c r="AJN12" s="70"/>
      <c r="AJO12" s="70"/>
      <c r="AJP12" s="70"/>
      <c r="AJQ12" s="70"/>
      <c r="AJR12" s="70"/>
      <c r="AJS12" s="70"/>
      <c r="AJT12" s="70"/>
      <c r="AJU12" s="70"/>
      <c r="AJV12" s="70"/>
      <c r="AJW12" s="70"/>
      <c r="AJX12" s="70"/>
      <c r="AJY12" s="70"/>
      <c r="AJZ12" s="70"/>
      <c r="AKA12" s="70"/>
      <c r="AKB12" s="70"/>
      <c r="AKC12" s="70"/>
      <c r="AKD12" s="70"/>
      <c r="AKE12" s="70"/>
      <c r="AKF12" s="70"/>
      <c r="AKG12" s="70"/>
      <c r="AKH12" s="70"/>
      <c r="AKI12" s="70"/>
      <c r="AKJ12" s="70"/>
      <c r="AKK12" s="70"/>
      <c r="AKL12" s="70"/>
      <c r="AKM12" s="70"/>
      <c r="AKN12" s="70"/>
      <c r="AKO12" s="70"/>
      <c r="AKP12" s="70"/>
      <c r="AKQ12" s="70"/>
      <c r="AKR12" s="70"/>
      <c r="AKS12" s="70"/>
      <c r="AKT12" s="70"/>
      <c r="AKU12" s="70"/>
      <c r="AKV12" s="70"/>
      <c r="AKW12" s="70"/>
      <c r="AKX12" s="70"/>
      <c r="AKY12" s="70"/>
      <c r="AKZ12" s="70"/>
      <c r="ALA12" s="70"/>
      <c r="ALB12" s="70"/>
      <c r="ALC12" s="70"/>
      <c r="ALD12" s="70"/>
      <c r="ALE12" s="70"/>
      <c r="ALF12" s="70"/>
      <c r="ALG12" s="70"/>
      <c r="ALH12" s="70"/>
      <c r="ALI12" s="70"/>
      <c r="ALJ12" s="70"/>
      <c r="ALK12" s="70"/>
      <c r="ALL12" s="70"/>
      <c r="ALM12" s="70"/>
      <c r="ALN12" s="70"/>
      <c r="ALO12" s="70"/>
      <c r="ALP12" s="70"/>
      <c r="ALQ12" s="70"/>
      <c r="ALR12" s="70"/>
      <c r="ALS12" s="70"/>
      <c r="ALT12" s="70"/>
      <c r="ALU12" s="70"/>
      <c r="ALV12" s="70"/>
      <c r="ALW12" s="70"/>
      <c r="ALX12" s="70"/>
      <c r="ALY12" s="70"/>
      <c r="ALZ12" s="70"/>
      <c r="AMA12" s="70"/>
      <c r="AMB12" s="70"/>
      <c r="AMC12" s="70"/>
      <c r="AMD12" s="70"/>
      <c r="AME12" s="70"/>
      <c r="AMF12" s="70"/>
      <c r="AMG12" s="70"/>
      <c r="AMH12" s="70"/>
      <c r="AMI12" s="70"/>
      <c r="AMJ12" s="70"/>
      <c r="AMK12" s="70"/>
      <c r="AML12" s="70"/>
      <c r="AMM12" s="70"/>
      <c r="AMN12" s="70"/>
      <c r="AMO12" s="70"/>
      <c r="AMP12" s="70"/>
      <c r="AMQ12" s="70"/>
      <c r="AMR12" s="70"/>
      <c r="AMS12" s="70"/>
    </row>
    <row r="13" spans="1:1033" s="93" customFormat="1" ht="19.5" customHeight="1">
      <c r="A13" s="88" t="s">
        <v>98</v>
      </c>
      <c r="B13" s="304" t="s">
        <v>99</v>
      </c>
      <c r="C13" s="304"/>
      <c r="D13" s="304"/>
      <c r="E13" s="304"/>
      <c r="F13" s="304"/>
      <c r="G13" s="94">
        <v>0.2</v>
      </c>
      <c r="H13" s="95"/>
      <c r="I13" s="96" t="s">
        <v>100</v>
      </c>
      <c r="J13" s="97" t="s">
        <v>101</v>
      </c>
      <c r="K13" s="70"/>
      <c r="L13" s="98" t="s">
        <v>102</v>
      </c>
      <c r="M13" s="99"/>
      <c r="N13" s="70"/>
      <c r="O13" s="70"/>
      <c r="P13" s="92"/>
      <c r="Q13" s="70"/>
      <c r="R13" s="70"/>
      <c r="S13" s="92"/>
      <c r="T13" s="70"/>
      <c r="U13" s="70"/>
      <c r="V13" s="70"/>
      <c r="W13" s="70"/>
      <c r="X13" s="70"/>
      <c r="Y13" s="70"/>
      <c r="Z13" s="70"/>
      <c r="AA13" s="70"/>
      <c r="AB13" s="70"/>
      <c r="AC13" s="70"/>
      <c r="AD13" s="70"/>
      <c r="AE13" s="70"/>
      <c r="AF13" s="70"/>
      <c r="AG13" s="70"/>
      <c r="AH13" s="70"/>
      <c r="AI13" s="70"/>
      <c r="AJ13" s="70"/>
      <c r="AK13" s="70"/>
      <c r="AL13" s="70"/>
      <c r="AM13" s="70"/>
      <c r="AN13" s="70"/>
      <c r="AO13" s="70"/>
      <c r="AP13" s="70"/>
      <c r="AQ13" s="70"/>
      <c r="AR13" s="70"/>
      <c r="AS13" s="70"/>
      <c r="AT13" s="70"/>
      <c r="AU13" s="70"/>
      <c r="AV13" s="70"/>
      <c r="AW13" s="70"/>
      <c r="AX13" s="70"/>
      <c r="AY13" s="70"/>
      <c r="AZ13" s="70"/>
      <c r="BA13" s="70"/>
      <c r="BB13" s="70"/>
      <c r="BC13" s="70"/>
      <c r="BD13" s="70"/>
      <c r="BE13" s="70"/>
      <c r="BF13" s="70"/>
      <c r="BG13" s="70"/>
      <c r="BH13" s="70"/>
      <c r="BI13" s="70"/>
      <c r="BJ13" s="70"/>
      <c r="BK13" s="70"/>
      <c r="BL13" s="70"/>
      <c r="BM13" s="70"/>
      <c r="BN13" s="70"/>
      <c r="BO13" s="70"/>
      <c r="BP13" s="70"/>
      <c r="BQ13" s="70"/>
      <c r="BR13" s="70"/>
      <c r="BS13" s="70"/>
      <c r="BT13" s="70"/>
      <c r="BU13" s="70"/>
      <c r="BV13" s="70"/>
      <c r="BW13" s="70"/>
      <c r="BX13" s="70"/>
      <c r="BY13" s="70"/>
      <c r="BZ13" s="70"/>
      <c r="CA13" s="70"/>
      <c r="CB13" s="70"/>
      <c r="CC13" s="70"/>
      <c r="CD13" s="70"/>
      <c r="CE13" s="70"/>
      <c r="CF13" s="70"/>
      <c r="CG13" s="70"/>
      <c r="CH13" s="70"/>
      <c r="CI13" s="70"/>
      <c r="CJ13" s="70"/>
      <c r="CK13" s="70"/>
      <c r="CL13" s="70"/>
      <c r="CM13" s="70"/>
      <c r="CN13" s="70"/>
      <c r="CO13" s="70"/>
      <c r="CP13" s="70"/>
      <c r="CQ13" s="70"/>
      <c r="CR13" s="70"/>
      <c r="CS13" s="70"/>
      <c r="CT13" s="70"/>
      <c r="CU13" s="70"/>
      <c r="CV13" s="70"/>
      <c r="CW13" s="70"/>
      <c r="CX13" s="70"/>
      <c r="CY13" s="70"/>
      <c r="CZ13" s="70"/>
      <c r="DA13" s="70"/>
      <c r="DB13" s="70"/>
      <c r="DC13" s="70"/>
      <c r="DD13" s="70"/>
      <c r="DE13" s="70"/>
      <c r="DF13" s="70"/>
      <c r="DG13" s="70"/>
      <c r="DH13" s="70"/>
      <c r="DI13" s="70"/>
      <c r="DJ13" s="70"/>
      <c r="DK13" s="70"/>
      <c r="DL13" s="70"/>
      <c r="DM13" s="70"/>
      <c r="DN13" s="70"/>
      <c r="DO13" s="70"/>
      <c r="DP13" s="70"/>
      <c r="DQ13" s="70"/>
      <c r="DR13" s="70"/>
      <c r="DS13" s="70"/>
      <c r="DT13" s="70"/>
      <c r="DU13" s="70"/>
      <c r="DV13" s="70"/>
      <c r="DW13" s="70"/>
      <c r="DX13" s="70"/>
      <c r="DY13" s="70"/>
      <c r="DZ13" s="70"/>
      <c r="EA13" s="70"/>
      <c r="EB13" s="70"/>
      <c r="EC13" s="70"/>
      <c r="ED13" s="70"/>
      <c r="EE13" s="70"/>
      <c r="EF13" s="70"/>
      <c r="EG13" s="70"/>
      <c r="EH13" s="70"/>
      <c r="EI13" s="70"/>
      <c r="EJ13" s="70"/>
      <c r="EK13" s="70"/>
      <c r="EL13" s="70"/>
      <c r="EM13" s="70"/>
      <c r="EN13" s="70"/>
      <c r="EO13" s="70"/>
      <c r="EP13" s="70"/>
      <c r="EQ13" s="70"/>
      <c r="ER13" s="70"/>
      <c r="ES13" s="70"/>
      <c r="ET13" s="70"/>
      <c r="EU13" s="70"/>
      <c r="EV13" s="70"/>
      <c r="EW13" s="70"/>
      <c r="EX13" s="70"/>
      <c r="EY13" s="70"/>
      <c r="EZ13" s="70"/>
      <c r="FA13" s="70"/>
      <c r="FB13" s="70"/>
      <c r="FC13" s="70"/>
      <c r="FD13" s="70"/>
      <c r="FE13" s="70"/>
      <c r="FF13" s="70"/>
      <c r="FG13" s="70"/>
      <c r="FH13" s="70"/>
      <c r="FI13" s="70"/>
      <c r="FJ13" s="70"/>
      <c r="FK13" s="70"/>
      <c r="FL13" s="70"/>
      <c r="FM13" s="70"/>
      <c r="FN13" s="70"/>
      <c r="FO13" s="70"/>
      <c r="FP13" s="70"/>
      <c r="FQ13" s="70"/>
      <c r="FR13" s="70"/>
      <c r="FS13" s="70"/>
      <c r="FT13" s="70"/>
      <c r="FU13" s="70"/>
      <c r="FV13" s="70"/>
      <c r="FW13" s="70"/>
      <c r="FX13" s="70"/>
      <c r="FY13" s="70"/>
      <c r="FZ13" s="70"/>
      <c r="GA13" s="70"/>
      <c r="GB13" s="70"/>
      <c r="GC13" s="70"/>
      <c r="GD13" s="70"/>
      <c r="GE13" s="70"/>
      <c r="GF13" s="70"/>
      <c r="GG13" s="70"/>
      <c r="GH13" s="70"/>
      <c r="GI13" s="70"/>
      <c r="GJ13" s="70"/>
      <c r="GK13" s="70"/>
      <c r="GL13" s="70"/>
      <c r="GM13" s="70"/>
      <c r="GN13" s="70"/>
      <c r="GO13" s="70"/>
      <c r="GP13" s="70"/>
      <c r="GQ13" s="70"/>
      <c r="GR13" s="70"/>
      <c r="GS13" s="70"/>
      <c r="GT13" s="70"/>
      <c r="GU13" s="70"/>
      <c r="GV13" s="70"/>
      <c r="GW13" s="70"/>
      <c r="GX13" s="70"/>
      <c r="GY13" s="70"/>
      <c r="GZ13" s="70"/>
      <c r="HA13" s="70"/>
      <c r="HB13" s="70"/>
      <c r="HC13" s="70"/>
      <c r="HD13" s="70"/>
      <c r="HE13" s="70"/>
      <c r="HF13" s="70"/>
      <c r="HG13" s="70"/>
      <c r="HH13" s="70"/>
      <c r="HI13" s="70"/>
      <c r="HJ13" s="70"/>
      <c r="HK13" s="70"/>
      <c r="HL13" s="70"/>
      <c r="HM13" s="70"/>
      <c r="HN13" s="70"/>
      <c r="HO13" s="70"/>
      <c r="HP13" s="70"/>
      <c r="HQ13" s="70"/>
      <c r="HR13" s="70"/>
      <c r="HS13" s="70"/>
      <c r="HT13" s="70"/>
      <c r="HU13" s="70"/>
      <c r="HV13" s="70"/>
      <c r="HW13" s="70"/>
      <c r="HX13" s="70"/>
      <c r="HY13" s="70"/>
      <c r="HZ13" s="70"/>
      <c r="IA13" s="70"/>
      <c r="IB13" s="70"/>
      <c r="IC13" s="70"/>
      <c r="ID13" s="70"/>
      <c r="IE13" s="70"/>
      <c r="IF13" s="70"/>
      <c r="IG13" s="70"/>
      <c r="IH13" s="70"/>
      <c r="II13" s="70"/>
      <c r="IJ13" s="70"/>
      <c r="IK13" s="70"/>
      <c r="IL13" s="70"/>
      <c r="IM13" s="70"/>
      <c r="IN13" s="70"/>
      <c r="IO13" s="70"/>
      <c r="IP13" s="70"/>
      <c r="IQ13" s="70"/>
      <c r="IR13" s="70"/>
      <c r="IS13" s="70"/>
      <c r="IT13" s="70"/>
      <c r="IU13" s="70"/>
      <c r="IV13" s="70"/>
      <c r="IW13" s="70"/>
      <c r="IX13" s="70"/>
      <c r="IY13" s="70"/>
      <c r="IZ13" s="70"/>
      <c r="JA13" s="70"/>
      <c r="JB13" s="70"/>
      <c r="JC13" s="70"/>
      <c r="JD13" s="70"/>
      <c r="JE13" s="70"/>
      <c r="JF13" s="70"/>
      <c r="JG13" s="70"/>
      <c r="JH13" s="70"/>
      <c r="JI13" s="70"/>
      <c r="JJ13" s="70"/>
      <c r="JK13" s="70"/>
      <c r="JL13" s="70"/>
      <c r="JM13" s="70"/>
      <c r="JN13" s="70"/>
      <c r="JO13" s="70"/>
      <c r="JP13" s="70"/>
      <c r="JQ13" s="70"/>
      <c r="JR13" s="70"/>
      <c r="JS13" s="70"/>
      <c r="JT13" s="70"/>
      <c r="JU13" s="70"/>
      <c r="JV13" s="70"/>
      <c r="JW13" s="70"/>
      <c r="JX13" s="70"/>
      <c r="JY13" s="70"/>
      <c r="JZ13" s="70"/>
      <c r="KA13" s="70"/>
      <c r="KB13" s="70"/>
      <c r="KC13" s="70"/>
      <c r="KD13" s="70"/>
      <c r="KE13" s="70"/>
      <c r="KF13" s="70"/>
      <c r="KG13" s="70"/>
      <c r="KH13" s="70"/>
      <c r="KI13" s="70"/>
      <c r="KJ13" s="70"/>
      <c r="KK13" s="70"/>
      <c r="KL13" s="70"/>
      <c r="KM13" s="70"/>
      <c r="KN13" s="70"/>
      <c r="KO13" s="70"/>
      <c r="KP13" s="70"/>
      <c r="KQ13" s="70"/>
      <c r="KR13" s="70"/>
      <c r="KS13" s="70"/>
      <c r="KT13" s="70"/>
      <c r="KU13" s="70"/>
      <c r="KV13" s="70"/>
      <c r="KW13" s="70"/>
      <c r="KX13" s="70"/>
      <c r="KY13" s="70"/>
      <c r="KZ13" s="70"/>
      <c r="LA13" s="70"/>
      <c r="LB13" s="70"/>
      <c r="LC13" s="70"/>
      <c r="LD13" s="70"/>
      <c r="LE13" s="70"/>
      <c r="LF13" s="70"/>
      <c r="LG13" s="70"/>
      <c r="LH13" s="70"/>
      <c r="LI13" s="70"/>
      <c r="LJ13" s="70"/>
      <c r="LK13" s="70"/>
      <c r="LL13" s="70"/>
      <c r="LM13" s="70"/>
      <c r="LN13" s="70"/>
      <c r="LO13" s="70"/>
      <c r="LP13" s="70"/>
      <c r="LQ13" s="70"/>
      <c r="LR13" s="70"/>
      <c r="LS13" s="70"/>
      <c r="LT13" s="70"/>
      <c r="LU13" s="70"/>
      <c r="LV13" s="70"/>
      <c r="LW13" s="70"/>
      <c r="LX13" s="70"/>
      <c r="LY13" s="70"/>
      <c r="LZ13" s="70"/>
      <c r="MA13" s="70"/>
      <c r="MB13" s="70"/>
      <c r="MC13" s="70"/>
      <c r="MD13" s="70"/>
      <c r="ME13" s="70"/>
      <c r="MF13" s="70"/>
      <c r="MG13" s="70"/>
      <c r="MH13" s="70"/>
      <c r="MI13" s="70"/>
      <c r="MJ13" s="70"/>
      <c r="MK13" s="70"/>
      <c r="ML13" s="70"/>
      <c r="MM13" s="70"/>
      <c r="MN13" s="70"/>
      <c r="MO13" s="70"/>
      <c r="MP13" s="70"/>
      <c r="MQ13" s="70"/>
      <c r="MR13" s="70"/>
      <c r="MS13" s="70"/>
      <c r="MT13" s="70"/>
      <c r="MU13" s="70"/>
      <c r="MV13" s="70"/>
      <c r="MW13" s="70"/>
      <c r="MX13" s="70"/>
      <c r="MY13" s="70"/>
      <c r="MZ13" s="70"/>
      <c r="NA13" s="70"/>
      <c r="NB13" s="70"/>
      <c r="NC13" s="70"/>
      <c r="ND13" s="70"/>
      <c r="NE13" s="70"/>
      <c r="NF13" s="70"/>
      <c r="NG13" s="70"/>
      <c r="NH13" s="70"/>
      <c r="NI13" s="70"/>
      <c r="NJ13" s="70"/>
      <c r="NK13" s="70"/>
      <c r="NL13" s="70"/>
      <c r="NM13" s="70"/>
      <c r="NN13" s="70"/>
      <c r="NO13" s="70"/>
      <c r="NP13" s="70"/>
      <c r="NQ13" s="70"/>
      <c r="NR13" s="70"/>
      <c r="NS13" s="70"/>
      <c r="NT13" s="70"/>
      <c r="NU13" s="70"/>
      <c r="NV13" s="70"/>
      <c r="NW13" s="70"/>
      <c r="NX13" s="70"/>
      <c r="NY13" s="70"/>
      <c r="NZ13" s="70"/>
      <c r="OA13" s="70"/>
      <c r="OB13" s="70"/>
      <c r="OC13" s="70"/>
      <c r="OD13" s="70"/>
      <c r="OE13" s="70"/>
      <c r="OF13" s="70"/>
      <c r="OG13" s="70"/>
      <c r="OH13" s="70"/>
      <c r="OI13" s="70"/>
      <c r="OJ13" s="70"/>
      <c r="OK13" s="70"/>
      <c r="OL13" s="70"/>
      <c r="OM13" s="70"/>
      <c r="ON13" s="70"/>
      <c r="OO13" s="70"/>
      <c r="OP13" s="70"/>
      <c r="OQ13" s="70"/>
      <c r="OR13" s="70"/>
      <c r="OS13" s="70"/>
      <c r="OT13" s="70"/>
      <c r="OU13" s="70"/>
      <c r="OV13" s="70"/>
      <c r="OW13" s="70"/>
      <c r="OX13" s="70"/>
      <c r="OY13" s="70"/>
      <c r="OZ13" s="70"/>
      <c r="PA13" s="70"/>
      <c r="PB13" s="70"/>
      <c r="PC13" s="70"/>
      <c r="PD13" s="70"/>
      <c r="PE13" s="70"/>
      <c r="PF13" s="70"/>
      <c r="PG13" s="70"/>
      <c r="PH13" s="70"/>
      <c r="PI13" s="70"/>
      <c r="PJ13" s="70"/>
      <c r="PK13" s="70"/>
      <c r="PL13" s="70"/>
      <c r="PM13" s="70"/>
      <c r="PN13" s="70"/>
      <c r="PO13" s="70"/>
      <c r="PP13" s="70"/>
      <c r="PQ13" s="70"/>
      <c r="PR13" s="70"/>
      <c r="PS13" s="70"/>
      <c r="PT13" s="70"/>
      <c r="PU13" s="70"/>
      <c r="PV13" s="70"/>
      <c r="PW13" s="70"/>
      <c r="PX13" s="70"/>
      <c r="PY13" s="70"/>
      <c r="PZ13" s="70"/>
      <c r="QA13" s="70"/>
      <c r="QB13" s="70"/>
      <c r="QC13" s="70"/>
      <c r="QD13" s="70"/>
      <c r="QE13" s="70"/>
      <c r="QF13" s="70"/>
      <c r="QG13" s="70"/>
      <c r="QH13" s="70"/>
      <c r="QI13" s="70"/>
      <c r="QJ13" s="70"/>
      <c r="QK13" s="70"/>
      <c r="QL13" s="70"/>
      <c r="QM13" s="70"/>
      <c r="QN13" s="70"/>
      <c r="QO13" s="70"/>
      <c r="QP13" s="70"/>
      <c r="QQ13" s="70"/>
      <c r="QR13" s="70"/>
      <c r="QS13" s="70"/>
      <c r="QT13" s="70"/>
      <c r="QU13" s="70"/>
      <c r="QV13" s="70"/>
      <c r="QW13" s="70"/>
      <c r="QX13" s="70"/>
      <c r="QY13" s="70"/>
      <c r="QZ13" s="70"/>
      <c r="RA13" s="70"/>
      <c r="RB13" s="70"/>
      <c r="RC13" s="70"/>
      <c r="RD13" s="70"/>
      <c r="RE13" s="70"/>
      <c r="RF13" s="70"/>
      <c r="RG13" s="70"/>
      <c r="RH13" s="70"/>
      <c r="RI13" s="70"/>
      <c r="RJ13" s="70"/>
      <c r="RK13" s="70"/>
      <c r="RL13" s="70"/>
      <c r="RM13" s="70"/>
      <c r="RN13" s="70"/>
      <c r="RO13" s="70"/>
      <c r="RP13" s="70"/>
      <c r="RQ13" s="70"/>
      <c r="RR13" s="70"/>
      <c r="RS13" s="70"/>
      <c r="RT13" s="70"/>
      <c r="RU13" s="70"/>
      <c r="RV13" s="70"/>
      <c r="RW13" s="70"/>
      <c r="RX13" s="70"/>
      <c r="RY13" s="70"/>
      <c r="RZ13" s="70"/>
      <c r="SA13" s="70"/>
      <c r="SB13" s="70"/>
      <c r="SC13" s="70"/>
      <c r="SD13" s="70"/>
      <c r="SE13" s="70"/>
      <c r="SF13" s="70"/>
      <c r="SG13" s="70"/>
      <c r="SH13" s="70"/>
      <c r="SI13" s="70"/>
      <c r="SJ13" s="70"/>
      <c r="SK13" s="70"/>
      <c r="SL13" s="70"/>
      <c r="SM13" s="70"/>
      <c r="SN13" s="70"/>
      <c r="SO13" s="70"/>
      <c r="SP13" s="70"/>
      <c r="SQ13" s="70"/>
      <c r="SR13" s="70"/>
      <c r="SS13" s="70"/>
      <c r="ST13" s="70"/>
      <c r="SU13" s="70"/>
      <c r="SV13" s="70"/>
      <c r="SW13" s="70"/>
      <c r="SX13" s="70"/>
      <c r="SY13" s="70"/>
      <c r="SZ13" s="70"/>
      <c r="TA13" s="70"/>
      <c r="TB13" s="70"/>
      <c r="TC13" s="70"/>
      <c r="TD13" s="70"/>
      <c r="TE13" s="70"/>
      <c r="TF13" s="70"/>
      <c r="TG13" s="70"/>
      <c r="TH13" s="70"/>
      <c r="TI13" s="70"/>
      <c r="TJ13" s="70"/>
      <c r="TK13" s="70"/>
      <c r="TL13" s="70"/>
      <c r="TM13" s="70"/>
      <c r="TN13" s="70"/>
      <c r="TO13" s="70"/>
      <c r="TP13" s="70"/>
      <c r="TQ13" s="70"/>
      <c r="TR13" s="70"/>
      <c r="TS13" s="70"/>
      <c r="TT13" s="70"/>
      <c r="TU13" s="70"/>
      <c r="TV13" s="70"/>
      <c r="TW13" s="70"/>
      <c r="TX13" s="70"/>
      <c r="TY13" s="70"/>
      <c r="TZ13" s="70"/>
      <c r="UA13" s="70"/>
      <c r="UB13" s="70"/>
      <c r="UC13" s="70"/>
      <c r="UD13" s="70"/>
      <c r="UE13" s="70"/>
      <c r="UF13" s="70"/>
      <c r="UG13" s="70"/>
      <c r="UH13" s="70"/>
      <c r="UI13" s="70"/>
      <c r="UJ13" s="70"/>
      <c r="UK13" s="70"/>
      <c r="UL13" s="70"/>
      <c r="UM13" s="70"/>
      <c r="UN13" s="70"/>
      <c r="UO13" s="70"/>
      <c r="UP13" s="70"/>
      <c r="UQ13" s="70"/>
      <c r="UR13" s="70"/>
      <c r="US13" s="70"/>
      <c r="UT13" s="70"/>
      <c r="UU13" s="70"/>
      <c r="UV13" s="70"/>
      <c r="UW13" s="70"/>
      <c r="UX13" s="70"/>
      <c r="UY13" s="70"/>
      <c r="UZ13" s="70"/>
      <c r="VA13" s="70"/>
      <c r="VB13" s="70"/>
      <c r="VC13" s="70"/>
      <c r="VD13" s="70"/>
      <c r="VE13" s="70"/>
      <c r="VF13" s="70"/>
      <c r="VG13" s="70"/>
      <c r="VH13" s="70"/>
      <c r="VI13" s="70"/>
      <c r="VJ13" s="70"/>
      <c r="VK13" s="70"/>
      <c r="VL13" s="70"/>
      <c r="VM13" s="70"/>
      <c r="VN13" s="70"/>
      <c r="VO13" s="70"/>
      <c r="VP13" s="70"/>
      <c r="VQ13" s="70"/>
      <c r="VR13" s="70"/>
      <c r="VS13" s="70"/>
      <c r="VT13" s="70"/>
      <c r="VU13" s="70"/>
      <c r="VV13" s="70"/>
      <c r="VW13" s="70"/>
      <c r="VX13" s="70"/>
      <c r="VY13" s="70"/>
      <c r="VZ13" s="70"/>
      <c r="WA13" s="70"/>
      <c r="WB13" s="70"/>
      <c r="WC13" s="70"/>
      <c r="WD13" s="70"/>
      <c r="WE13" s="70"/>
      <c r="WF13" s="70"/>
      <c r="WG13" s="70"/>
      <c r="WH13" s="70"/>
      <c r="WI13" s="70"/>
      <c r="WJ13" s="70"/>
      <c r="WK13" s="70"/>
      <c r="WL13" s="70"/>
      <c r="WM13" s="70"/>
      <c r="WN13" s="70"/>
      <c r="WO13" s="70"/>
      <c r="WP13" s="70"/>
      <c r="WQ13" s="70"/>
      <c r="WR13" s="70"/>
      <c r="WS13" s="70"/>
      <c r="WT13" s="70"/>
      <c r="WU13" s="70"/>
      <c r="WV13" s="70"/>
      <c r="WW13" s="70"/>
      <c r="WX13" s="70"/>
      <c r="WY13" s="70"/>
      <c r="WZ13" s="70"/>
      <c r="XA13" s="70"/>
      <c r="XB13" s="70"/>
      <c r="XC13" s="70"/>
      <c r="XD13" s="70"/>
      <c r="XE13" s="70"/>
      <c r="XF13" s="70"/>
      <c r="XG13" s="70"/>
      <c r="XH13" s="70"/>
      <c r="XI13" s="70"/>
      <c r="XJ13" s="70"/>
      <c r="XK13" s="70"/>
      <c r="XL13" s="70"/>
      <c r="XM13" s="70"/>
      <c r="XN13" s="70"/>
      <c r="XO13" s="70"/>
      <c r="XP13" s="70"/>
      <c r="XQ13" s="70"/>
      <c r="XR13" s="70"/>
      <c r="XS13" s="70"/>
      <c r="XT13" s="70"/>
      <c r="XU13" s="70"/>
      <c r="XV13" s="70"/>
      <c r="XW13" s="70"/>
      <c r="XX13" s="70"/>
      <c r="XY13" s="70"/>
      <c r="XZ13" s="70"/>
      <c r="YA13" s="70"/>
      <c r="YB13" s="70"/>
      <c r="YC13" s="70"/>
      <c r="YD13" s="70"/>
      <c r="YE13" s="70"/>
      <c r="YF13" s="70"/>
      <c r="YG13" s="70"/>
      <c r="YH13" s="70"/>
      <c r="YI13" s="70"/>
      <c r="YJ13" s="70"/>
      <c r="YK13" s="70"/>
      <c r="YL13" s="70"/>
      <c r="YM13" s="70"/>
      <c r="YN13" s="70"/>
      <c r="YO13" s="70"/>
      <c r="YP13" s="70"/>
      <c r="YQ13" s="70"/>
      <c r="YR13" s="70"/>
      <c r="YS13" s="70"/>
      <c r="YT13" s="70"/>
      <c r="YU13" s="70"/>
      <c r="YV13" s="70"/>
      <c r="YW13" s="70"/>
      <c r="YX13" s="70"/>
      <c r="YY13" s="70"/>
      <c r="YZ13" s="70"/>
      <c r="ZA13" s="70"/>
      <c r="ZB13" s="70"/>
      <c r="ZC13" s="70"/>
      <c r="ZD13" s="70"/>
      <c r="ZE13" s="70"/>
      <c r="ZF13" s="70"/>
      <c r="ZG13" s="70"/>
      <c r="ZH13" s="70"/>
      <c r="ZI13" s="70"/>
      <c r="ZJ13" s="70"/>
      <c r="ZK13" s="70"/>
      <c r="ZL13" s="70"/>
      <c r="ZM13" s="70"/>
      <c r="ZN13" s="70"/>
      <c r="ZO13" s="70"/>
      <c r="ZP13" s="70"/>
      <c r="ZQ13" s="70"/>
      <c r="ZR13" s="70"/>
      <c r="ZS13" s="70"/>
      <c r="ZT13" s="70"/>
      <c r="ZU13" s="70"/>
      <c r="ZV13" s="70"/>
      <c r="ZW13" s="70"/>
      <c r="ZX13" s="70"/>
      <c r="ZY13" s="70"/>
      <c r="ZZ13" s="70"/>
      <c r="AAA13" s="70"/>
      <c r="AAB13" s="70"/>
      <c r="AAC13" s="70"/>
      <c r="AAD13" s="70"/>
      <c r="AAE13" s="70"/>
      <c r="AAF13" s="70"/>
      <c r="AAG13" s="70"/>
      <c r="AAH13" s="70"/>
      <c r="AAI13" s="70"/>
      <c r="AAJ13" s="70"/>
      <c r="AAK13" s="70"/>
      <c r="AAL13" s="70"/>
      <c r="AAM13" s="70"/>
      <c r="AAN13" s="70"/>
      <c r="AAO13" s="70"/>
      <c r="AAP13" s="70"/>
      <c r="AAQ13" s="70"/>
      <c r="AAR13" s="70"/>
      <c r="AAS13" s="70"/>
      <c r="AAT13" s="70"/>
      <c r="AAU13" s="70"/>
      <c r="AAV13" s="70"/>
      <c r="AAW13" s="70"/>
      <c r="AAX13" s="70"/>
      <c r="AAY13" s="70"/>
      <c r="AAZ13" s="70"/>
      <c r="ABA13" s="70"/>
      <c r="ABB13" s="70"/>
      <c r="ABC13" s="70"/>
      <c r="ABD13" s="70"/>
      <c r="ABE13" s="70"/>
      <c r="ABF13" s="70"/>
      <c r="ABG13" s="70"/>
      <c r="ABH13" s="70"/>
      <c r="ABI13" s="70"/>
      <c r="ABJ13" s="70"/>
      <c r="ABK13" s="70"/>
      <c r="ABL13" s="70"/>
      <c r="ABM13" s="70"/>
      <c r="ABN13" s="70"/>
      <c r="ABO13" s="70"/>
      <c r="ABP13" s="70"/>
      <c r="ABQ13" s="70"/>
      <c r="ABR13" s="70"/>
      <c r="ABS13" s="70"/>
      <c r="ABT13" s="70"/>
      <c r="ABU13" s="70"/>
      <c r="ABV13" s="70"/>
      <c r="ABW13" s="70"/>
      <c r="ABX13" s="70"/>
      <c r="ABY13" s="70"/>
      <c r="ABZ13" s="70"/>
      <c r="ACA13" s="70"/>
      <c r="ACB13" s="70"/>
      <c r="ACC13" s="70"/>
      <c r="ACD13" s="70"/>
      <c r="ACE13" s="70"/>
      <c r="ACF13" s="70"/>
      <c r="ACG13" s="70"/>
      <c r="ACH13" s="70"/>
      <c r="ACI13" s="70"/>
      <c r="ACJ13" s="70"/>
      <c r="ACK13" s="70"/>
      <c r="ACL13" s="70"/>
      <c r="ACM13" s="70"/>
      <c r="ACN13" s="70"/>
      <c r="ACO13" s="70"/>
      <c r="ACP13" s="70"/>
      <c r="ACQ13" s="70"/>
      <c r="ACR13" s="70"/>
      <c r="ACS13" s="70"/>
      <c r="ACT13" s="70"/>
      <c r="ACU13" s="70"/>
      <c r="ACV13" s="70"/>
      <c r="ACW13" s="70"/>
      <c r="ACX13" s="70"/>
      <c r="ACY13" s="70"/>
      <c r="ACZ13" s="70"/>
      <c r="ADA13" s="70"/>
      <c r="ADB13" s="70"/>
      <c r="ADC13" s="70"/>
      <c r="ADD13" s="70"/>
      <c r="ADE13" s="70"/>
      <c r="ADF13" s="70"/>
      <c r="ADG13" s="70"/>
      <c r="ADH13" s="70"/>
      <c r="ADI13" s="70"/>
      <c r="ADJ13" s="70"/>
      <c r="ADK13" s="70"/>
      <c r="ADL13" s="70"/>
      <c r="ADM13" s="70"/>
      <c r="ADN13" s="70"/>
      <c r="ADO13" s="70"/>
      <c r="ADP13" s="70"/>
      <c r="ADQ13" s="70"/>
      <c r="ADR13" s="70"/>
      <c r="ADS13" s="70"/>
      <c r="ADT13" s="70"/>
      <c r="ADU13" s="70"/>
      <c r="ADV13" s="70"/>
      <c r="ADW13" s="70"/>
      <c r="ADX13" s="70"/>
      <c r="ADY13" s="70"/>
      <c r="ADZ13" s="70"/>
      <c r="AEA13" s="70"/>
      <c r="AEB13" s="70"/>
      <c r="AEC13" s="70"/>
      <c r="AED13" s="70"/>
      <c r="AEE13" s="70"/>
      <c r="AEF13" s="70"/>
      <c r="AEG13" s="70"/>
      <c r="AEH13" s="70"/>
      <c r="AEI13" s="70"/>
      <c r="AEJ13" s="70"/>
      <c r="AEK13" s="70"/>
      <c r="AEL13" s="70"/>
      <c r="AEM13" s="70"/>
      <c r="AEN13" s="70"/>
      <c r="AEO13" s="70"/>
      <c r="AEP13" s="70"/>
      <c r="AEQ13" s="70"/>
      <c r="AER13" s="70"/>
      <c r="AES13" s="70"/>
      <c r="AET13" s="70"/>
      <c r="AEU13" s="70"/>
      <c r="AEV13" s="70"/>
      <c r="AEW13" s="70"/>
      <c r="AEX13" s="70"/>
      <c r="AEY13" s="70"/>
      <c r="AEZ13" s="70"/>
      <c r="AFA13" s="70"/>
      <c r="AFB13" s="70"/>
      <c r="AFC13" s="70"/>
      <c r="AFD13" s="70"/>
      <c r="AFE13" s="70"/>
      <c r="AFF13" s="70"/>
      <c r="AFG13" s="70"/>
      <c r="AFH13" s="70"/>
      <c r="AFI13" s="70"/>
      <c r="AFJ13" s="70"/>
      <c r="AFK13" s="70"/>
      <c r="AFL13" s="70"/>
      <c r="AFM13" s="70"/>
      <c r="AFN13" s="70"/>
      <c r="AFO13" s="70"/>
      <c r="AFP13" s="70"/>
      <c r="AFQ13" s="70"/>
      <c r="AFR13" s="70"/>
      <c r="AFS13" s="70"/>
      <c r="AFT13" s="70"/>
      <c r="AFU13" s="70"/>
      <c r="AFV13" s="70"/>
      <c r="AFW13" s="70"/>
      <c r="AFX13" s="70"/>
      <c r="AFY13" s="70"/>
      <c r="AFZ13" s="70"/>
      <c r="AGA13" s="70"/>
      <c r="AGB13" s="70"/>
      <c r="AGC13" s="70"/>
      <c r="AGD13" s="70"/>
      <c r="AGE13" s="70"/>
      <c r="AGF13" s="70"/>
      <c r="AGG13" s="70"/>
      <c r="AGH13" s="70"/>
      <c r="AGI13" s="70"/>
      <c r="AGJ13" s="70"/>
      <c r="AGK13" s="70"/>
      <c r="AGL13" s="70"/>
      <c r="AGM13" s="70"/>
      <c r="AGN13" s="70"/>
      <c r="AGO13" s="70"/>
      <c r="AGP13" s="70"/>
      <c r="AGQ13" s="70"/>
      <c r="AGR13" s="70"/>
      <c r="AGS13" s="70"/>
      <c r="AGT13" s="70"/>
      <c r="AGU13" s="70"/>
      <c r="AGV13" s="70"/>
      <c r="AGW13" s="70"/>
      <c r="AGX13" s="70"/>
      <c r="AGY13" s="70"/>
      <c r="AGZ13" s="70"/>
      <c r="AHA13" s="70"/>
      <c r="AHB13" s="70"/>
      <c r="AHC13" s="70"/>
      <c r="AHD13" s="70"/>
      <c r="AHE13" s="70"/>
      <c r="AHF13" s="70"/>
      <c r="AHG13" s="70"/>
      <c r="AHH13" s="70"/>
      <c r="AHI13" s="70"/>
      <c r="AHJ13" s="70"/>
      <c r="AHK13" s="70"/>
      <c r="AHL13" s="70"/>
      <c r="AHM13" s="70"/>
      <c r="AHN13" s="70"/>
      <c r="AHO13" s="70"/>
      <c r="AHP13" s="70"/>
      <c r="AHQ13" s="70"/>
      <c r="AHR13" s="70"/>
      <c r="AHS13" s="70"/>
      <c r="AHT13" s="70"/>
      <c r="AHU13" s="70"/>
      <c r="AHV13" s="70"/>
      <c r="AHW13" s="70"/>
      <c r="AHX13" s="70"/>
      <c r="AHY13" s="70"/>
      <c r="AHZ13" s="70"/>
      <c r="AIA13" s="70"/>
      <c r="AIB13" s="70"/>
      <c r="AIC13" s="70"/>
      <c r="AID13" s="70"/>
      <c r="AIE13" s="70"/>
      <c r="AIF13" s="70"/>
      <c r="AIG13" s="70"/>
      <c r="AIH13" s="70"/>
      <c r="AII13" s="70"/>
      <c r="AIJ13" s="70"/>
      <c r="AIK13" s="70"/>
      <c r="AIL13" s="70"/>
      <c r="AIM13" s="70"/>
      <c r="AIN13" s="70"/>
      <c r="AIO13" s="70"/>
      <c r="AIP13" s="70"/>
      <c r="AIQ13" s="70"/>
      <c r="AIR13" s="70"/>
      <c r="AIS13" s="70"/>
      <c r="AIT13" s="70"/>
      <c r="AIU13" s="70"/>
      <c r="AIV13" s="70"/>
      <c r="AIW13" s="70"/>
      <c r="AIX13" s="70"/>
      <c r="AIY13" s="70"/>
      <c r="AIZ13" s="70"/>
      <c r="AJA13" s="70"/>
      <c r="AJB13" s="70"/>
      <c r="AJC13" s="70"/>
      <c r="AJD13" s="70"/>
      <c r="AJE13" s="70"/>
      <c r="AJF13" s="70"/>
      <c r="AJG13" s="70"/>
      <c r="AJH13" s="70"/>
      <c r="AJI13" s="70"/>
      <c r="AJJ13" s="70"/>
      <c r="AJK13" s="70"/>
      <c r="AJL13" s="70"/>
      <c r="AJM13" s="70"/>
      <c r="AJN13" s="70"/>
      <c r="AJO13" s="70"/>
      <c r="AJP13" s="70"/>
      <c r="AJQ13" s="70"/>
      <c r="AJR13" s="70"/>
      <c r="AJS13" s="70"/>
      <c r="AJT13" s="70"/>
      <c r="AJU13" s="70"/>
      <c r="AJV13" s="70"/>
      <c r="AJW13" s="70"/>
      <c r="AJX13" s="70"/>
      <c r="AJY13" s="70"/>
      <c r="AJZ13" s="70"/>
      <c r="AKA13" s="70"/>
      <c r="AKB13" s="70"/>
      <c r="AKC13" s="70"/>
      <c r="AKD13" s="70"/>
      <c r="AKE13" s="70"/>
      <c r="AKF13" s="70"/>
      <c r="AKG13" s="70"/>
      <c r="AKH13" s="70"/>
      <c r="AKI13" s="70"/>
      <c r="AKJ13" s="70"/>
      <c r="AKK13" s="70"/>
      <c r="AKL13" s="70"/>
      <c r="AKM13" s="70"/>
      <c r="AKN13" s="70"/>
      <c r="AKO13" s="70"/>
      <c r="AKP13" s="70"/>
      <c r="AKQ13" s="70"/>
      <c r="AKR13" s="70"/>
      <c r="AKS13" s="70"/>
      <c r="AKT13" s="70"/>
      <c r="AKU13" s="70"/>
      <c r="AKV13" s="70"/>
      <c r="AKW13" s="70"/>
      <c r="AKX13" s="70"/>
      <c r="AKY13" s="70"/>
      <c r="AKZ13" s="70"/>
      <c r="ALA13" s="70"/>
      <c r="ALB13" s="70"/>
      <c r="ALC13" s="70"/>
      <c r="ALD13" s="70"/>
      <c r="ALE13" s="70"/>
      <c r="ALF13" s="70"/>
      <c r="ALG13" s="70"/>
      <c r="ALH13" s="70"/>
      <c r="ALI13" s="70"/>
      <c r="ALJ13" s="70"/>
      <c r="ALK13" s="70"/>
      <c r="ALL13" s="70"/>
      <c r="ALM13" s="70"/>
      <c r="ALN13" s="70"/>
      <c r="ALO13" s="70"/>
      <c r="ALP13" s="70"/>
      <c r="ALQ13" s="70"/>
      <c r="ALR13" s="70"/>
      <c r="ALS13" s="70"/>
      <c r="ALT13" s="70"/>
      <c r="ALU13" s="70"/>
      <c r="ALV13" s="70"/>
      <c r="ALW13" s="70"/>
      <c r="ALX13" s="70"/>
      <c r="ALY13" s="70"/>
      <c r="ALZ13" s="70"/>
      <c r="AMA13" s="70"/>
      <c r="AMB13" s="70"/>
      <c r="AMC13" s="70"/>
      <c r="AMD13" s="70"/>
      <c r="AME13" s="70"/>
      <c r="AMF13" s="70"/>
      <c r="AMG13" s="70"/>
      <c r="AMH13" s="70"/>
      <c r="AMI13" s="70"/>
      <c r="AMJ13" s="70"/>
      <c r="AMK13" s="70"/>
      <c r="AML13" s="70"/>
      <c r="AMM13" s="70"/>
      <c r="AMN13" s="70"/>
      <c r="AMO13" s="70"/>
      <c r="AMP13" s="70"/>
      <c r="AMQ13" s="70"/>
      <c r="AMR13" s="70"/>
      <c r="AMS13" s="70"/>
    </row>
    <row r="14" spans="1:1033" s="93" customFormat="1" ht="19.5" customHeight="1">
      <c r="A14" s="88"/>
      <c r="B14" s="88"/>
      <c r="C14" s="88"/>
      <c r="D14" s="88"/>
      <c r="E14" s="88"/>
      <c r="F14" s="88"/>
      <c r="G14" s="94"/>
      <c r="H14" s="95"/>
      <c r="I14" s="96"/>
      <c r="J14" s="97"/>
      <c r="K14" s="70"/>
      <c r="L14" s="98" t="s">
        <v>103</v>
      </c>
      <c r="M14" s="99"/>
      <c r="N14" s="70"/>
      <c r="O14" s="70"/>
      <c r="P14" s="92"/>
      <c r="Q14" s="70"/>
      <c r="R14" s="70"/>
      <c r="S14" s="92"/>
      <c r="T14" s="70"/>
      <c r="U14" s="70"/>
      <c r="V14" s="70"/>
      <c r="W14" s="70"/>
      <c r="X14" s="70"/>
      <c r="Y14" s="70"/>
      <c r="Z14" s="70"/>
      <c r="AA14" s="70"/>
      <c r="AB14" s="70"/>
      <c r="AC14" s="70"/>
      <c r="AD14" s="70"/>
      <c r="AE14" s="70"/>
      <c r="AF14" s="70"/>
      <c r="AG14" s="70"/>
      <c r="AH14" s="70"/>
      <c r="AI14" s="70"/>
      <c r="AJ14" s="70"/>
      <c r="AK14" s="70"/>
      <c r="AL14" s="70"/>
      <c r="AM14" s="70"/>
      <c r="AN14" s="70"/>
      <c r="AO14" s="70"/>
      <c r="AP14" s="70"/>
      <c r="AQ14" s="70"/>
      <c r="AR14" s="70"/>
      <c r="AS14" s="70"/>
      <c r="AT14" s="70"/>
      <c r="AU14" s="70"/>
      <c r="AV14" s="70"/>
      <c r="AW14" s="70"/>
      <c r="AX14" s="70"/>
      <c r="AY14" s="70"/>
      <c r="AZ14" s="70"/>
      <c r="BA14" s="70"/>
      <c r="BB14" s="70"/>
      <c r="BC14" s="70"/>
      <c r="BD14" s="70"/>
      <c r="BE14" s="70"/>
      <c r="BF14" s="70"/>
      <c r="BG14" s="70"/>
      <c r="BH14" s="70"/>
      <c r="BI14" s="70"/>
      <c r="BJ14" s="70"/>
      <c r="BK14" s="70"/>
      <c r="BL14" s="70"/>
      <c r="BM14" s="70"/>
      <c r="BN14" s="70"/>
      <c r="BO14" s="70"/>
      <c r="BP14" s="70"/>
      <c r="BQ14" s="70"/>
      <c r="BR14" s="70"/>
      <c r="BS14" s="70"/>
      <c r="BT14" s="70"/>
      <c r="BU14" s="70"/>
      <c r="BV14" s="70"/>
      <c r="BW14" s="70"/>
      <c r="BX14" s="70"/>
      <c r="BY14" s="70"/>
      <c r="BZ14" s="70"/>
      <c r="CA14" s="70"/>
      <c r="CB14" s="70"/>
      <c r="CC14" s="70"/>
      <c r="CD14" s="70"/>
      <c r="CE14" s="70"/>
      <c r="CF14" s="70"/>
      <c r="CG14" s="70"/>
      <c r="CH14" s="70"/>
      <c r="CI14" s="70"/>
      <c r="CJ14" s="70"/>
      <c r="CK14" s="70"/>
      <c r="CL14" s="70"/>
      <c r="CM14" s="70"/>
      <c r="CN14" s="70"/>
      <c r="CO14" s="70"/>
      <c r="CP14" s="70"/>
      <c r="CQ14" s="70"/>
      <c r="CR14" s="70"/>
      <c r="CS14" s="70"/>
      <c r="CT14" s="70"/>
      <c r="CU14" s="70"/>
      <c r="CV14" s="70"/>
      <c r="CW14" s="70"/>
      <c r="CX14" s="70"/>
      <c r="CY14" s="70"/>
      <c r="CZ14" s="70"/>
      <c r="DA14" s="70"/>
      <c r="DB14" s="70"/>
      <c r="DC14" s="70"/>
      <c r="DD14" s="70"/>
      <c r="DE14" s="70"/>
      <c r="DF14" s="70"/>
      <c r="DG14" s="70"/>
      <c r="DH14" s="70"/>
      <c r="DI14" s="70"/>
      <c r="DJ14" s="70"/>
      <c r="DK14" s="70"/>
      <c r="DL14" s="70"/>
      <c r="DM14" s="70"/>
      <c r="DN14" s="70"/>
      <c r="DO14" s="70"/>
      <c r="DP14" s="70"/>
      <c r="DQ14" s="70"/>
      <c r="DR14" s="70"/>
      <c r="DS14" s="70"/>
      <c r="DT14" s="70"/>
      <c r="DU14" s="70"/>
      <c r="DV14" s="70"/>
      <c r="DW14" s="70"/>
      <c r="DX14" s="70"/>
      <c r="DY14" s="70"/>
      <c r="DZ14" s="70"/>
      <c r="EA14" s="70"/>
      <c r="EB14" s="70"/>
      <c r="EC14" s="70"/>
      <c r="ED14" s="70"/>
      <c r="EE14" s="70"/>
      <c r="EF14" s="70"/>
      <c r="EG14" s="70"/>
      <c r="EH14" s="70"/>
      <c r="EI14" s="70"/>
      <c r="EJ14" s="70"/>
      <c r="EK14" s="70"/>
      <c r="EL14" s="70"/>
      <c r="EM14" s="70"/>
      <c r="EN14" s="70"/>
      <c r="EO14" s="70"/>
      <c r="EP14" s="70"/>
      <c r="EQ14" s="70"/>
      <c r="ER14" s="70"/>
      <c r="ES14" s="70"/>
      <c r="ET14" s="70"/>
      <c r="EU14" s="70"/>
      <c r="EV14" s="70"/>
      <c r="EW14" s="70"/>
      <c r="EX14" s="70"/>
      <c r="EY14" s="70"/>
      <c r="EZ14" s="70"/>
      <c r="FA14" s="70"/>
      <c r="FB14" s="70"/>
      <c r="FC14" s="70"/>
      <c r="FD14" s="70"/>
      <c r="FE14" s="70"/>
      <c r="FF14" s="70"/>
      <c r="FG14" s="70"/>
      <c r="FH14" s="70"/>
      <c r="FI14" s="70"/>
      <c r="FJ14" s="70"/>
      <c r="FK14" s="70"/>
      <c r="FL14" s="70"/>
      <c r="FM14" s="70"/>
      <c r="FN14" s="70"/>
      <c r="FO14" s="70"/>
      <c r="FP14" s="70"/>
      <c r="FQ14" s="70"/>
      <c r="FR14" s="70"/>
      <c r="FS14" s="70"/>
      <c r="FT14" s="70"/>
      <c r="FU14" s="70"/>
      <c r="FV14" s="70"/>
      <c r="FW14" s="70"/>
      <c r="FX14" s="70"/>
      <c r="FY14" s="70"/>
      <c r="FZ14" s="70"/>
      <c r="GA14" s="70"/>
      <c r="GB14" s="70"/>
      <c r="GC14" s="70"/>
      <c r="GD14" s="70"/>
      <c r="GE14" s="70"/>
      <c r="GF14" s="70"/>
      <c r="GG14" s="70"/>
      <c r="GH14" s="70"/>
      <c r="GI14" s="70"/>
      <c r="GJ14" s="70"/>
      <c r="GK14" s="70"/>
      <c r="GL14" s="70"/>
      <c r="GM14" s="70"/>
      <c r="GN14" s="70"/>
      <c r="GO14" s="70"/>
      <c r="GP14" s="70"/>
      <c r="GQ14" s="70"/>
      <c r="GR14" s="70"/>
      <c r="GS14" s="70"/>
      <c r="GT14" s="70"/>
      <c r="GU14" s="70"/>
      <c r="GV14" s="70"/>
      <c r="GW14" s="70"/>
      <c r="GX14" s="70"/>
      <c r="GY14" s="70"/>
      <c r="GZ14" s="70"/>
      <c r="HA14" s="70"/>
      <c r="HB14" s="70"/>
      <c r="HC14" s="70"/>
      <c r="HD14" s="70"/>
      <c r="HE14" s="70"/>
      <c r="HF14" s="70"/>
      <c r="HG14" s="70"/>
      <c r="HH14" s="70"/>
      <c r="HI14" s="70"/>
      <c r="HJ14" s="70"/>
      <c r="HK14" s="70"/>
      <c r="HL14" s="70"/>
      <c r="HM14" s="70"/>
      <c r="HN14" s="70"/>
      <c r="HO14" s="70"/>
      <c r="HP14" s="70"/>
      <c r="HQ14" s="70"/>
      <c r="HR14" s="70"/>
      <c r="HS14" s="70"/>
      <c r="HT14" s="70"/>
      <c r="HU14" s="70"/>
      <c r="HV14" s="70"/>
      <c r="HW14" s="70"/>
      <c r="HX14" s="70"/>
      <c r="HY14" s="70"/>
      <c r="HZ14" s="70"/>
      <c r="IA14" s="70"/>
      <c r="IB14" s="70"/>
      <c r="IC14" s="70"/>
      <c r="ID14" s="70"/>
      <c r="IE14" s="70"/>
      <c r="IF14" s="70"/>
      <c r="IG14" s="70"/>
      <c r="IH14" s="70"/>
      <c r="II14" s="70"/>
      <c r="IJ14" s="70"/>
      <c r="IK14" s="70"/>
      <c r="IL14" s="70"/>
      <c r="IM14" s="70"/>
      <c r="IN14" s="70"/>
      <c r="IO14" s="70"/>
      <c r="IP14" s="70"/>
      <c r="IQ14" s="70"/>
      <c r="IR14" s="70"/>
      <c r="IS14" s="70"/>
      <c r="IT14" s="70"/>
      <c r="IU14" s="70"/>
      <c r="IV14" s="70"/>
      <c r="IW14" s="70"/>
      <c r="IX14" s="70"/>
      <c r="IY14" s="70"/>
      <c r="IZ14" s="70"/>
      <c r="JA14" s="70"/>
      <c r="JB14" s="70"/>
      <c r="JC14" s="70"/>
      <c r="JD14" s="70"/>
      <c r="JE14" s="70"/>
      <c r="JF14" s="70"/>
      <c r="JG14" s="70"/>
      <c r="JH14" s="70"/>
      <c r="JI14" s="70"/>
      <c r="JJ14" s="70"/>
      <c r="JK14" s="70"/>
      <c r="JL14" s="70"/>
      <c r="JM14" s="70"/>
      <c r="JN14" s="70"/>
      <c r="JO14" s="70"/>
      <c r="JP14" s="70"/>
      <c r="JQ14" s="70"/>
      <c r="JR14" s="70"/>
      <c r="JS14" s="70"/>
      <c r="JT14" s="70"/>
      <c r="JU14" s="70"/>
      <c r="JV14" s="70"/>
      <c r="JW14" s="70"/>
      <c r="JX14" s="70"/>
      <c r="JY14" s="70"/>
      <c r="JZ14" s="70"/>
      <c r="KA14" s="70"/>
      <c r="KB14" s="70"/>
      <c r="KC14" s="70"/>
      <c r="KD14" s="70"/>
      <c r="KE14" s="70"/>
      <c r="KF14" s="70"/>
      <c r="KG14" s="70"/>
      <c r="KH14" s="70"/>
      <c r="KI14" s="70"/>
      <c r="KJ14" s="70"/>
      <c r="KK14" s="70"/>
      <c r="KL14" s="70"/>
      <c r="KM14" s="70"/>
      <c r="KN14" s="70"/>
      <c r="KO14" s="70"/>
      <c r="KP14" s="70"/>
      <c r="KQ14" s="70"/>
      <c r="KR14" s="70"/>
      <c r="KS14" s="70"/>
      <c r="KT14" s="70"/>
      <c r="KU14" s="70"/>
      <c r="KV14" s="70"/>
      <c r="KW14" s="70"/>
      <c r="KX14" s="70"/>
      <c r="KY14" s="70"/>
      <c r="KZ14" s="70"/>
      <c r="LA14" s="70"/>
      <c r="LB14" s="70"/>
      <c r="LC14" s="70"/>
      <c r="LD14" s="70"/>
      <c r="LE14" s="70"/>
      <c r="LF14" s="70"/>
      <c r="LG14" s="70"/>
      <c r="LH14" s="70"/>
      <c r="LI14" s="70"/>
      <c r="LJ14" s="70"/>
      <c r="LK14" s="70"/>
      <c r="LL14" s="70"/>
      <c r="LM14" s="70"/>
      <c r="LN14" s="70"/>
      <c r="LO14" s="70"/>
      <c r="LP14" s="70"/>
      <c r="LQ14" s="70"/>
      <c r="LR14" s="70"/>
      <c r="LS14" s="70"/>
      <c r="LT14" s="70"/>
      <c r="LU14" s="70"/>
      <c r="LV14" s="70"/>
      <c r="LW14" s="70"/>
      <c r="LX14" s="70"/>
      <c r="LY14" s="70"/>
      <c r="LZ14" s="70"/>
      <c r="MA14" s="70"/>
      <c r="MB14" s="70"/>
      <c r="MC14" s="70"/>
      <c r="MD14" s="70"/>
      <c r="ME14" s="70"/>
      <c r="MF14" s="70"/>
      <c r="MG14" s="70"/>
      <c r="MH14" s="70"/>
      <c r="MI14" s="70"/>
      <c r="MJ14" s="70"/>
      <c r="MK14" s="70"/>
      <c r="ML14" s="70"/>
      <c r="MM14" s="70"/>
      <c r="MN14" s="70"/>
      <c r="MO14" s="70"/>
      <c r="MP14" s="70"/>
      <c r="MQ14" s="70"/>
      <c r="MR14" s="70"/>
      <c r="MS14" s="70"/>
      <c r="MT14" s="70"/>
      <c r="MU14" s="70"/>
      <c r="MV14" s="70"/>
      <c r="MW14" s="70"/>
      <c r="MX14" s="70"/>
      <c r="MY14" s="70"/>
      <c r="MZ14" s="70"/>
      <c r="NA14" s="70"/>
      <c r="NB14" s="70"/>
      <c r="NC14" s="70"/>
      <c r="ND14" s="70"/>
      <c r="NE14" s="70"/>
      <c r="NF14" s="70"/>
      <c r="NG14" s="70"/>
      <c r="NH14" s="70"/>
      <c r="NI14" s="70"/>
      <c r="NJ14" s="70"/>
      <c r="NK14" s="70"/>
      <c r="NL14" s="70"/>
      <c r="NM14" s="70"/>
      <c r="NN14" s="70"/>
      <c r="NO14" s="70"/>
      <c r="NP14" s="70"/>
      <c r="NQ14" s="70"/>
      <c r="NR14" s="70"/>
      <c r="NS14" s="70"/>
      <c r="NT14" s="70"/>
      <c r="NU14" s="70"/>
      <c r="NV14" s="70"/>
      <c r="NW14" s="70"/>
      <c r="NX14" s="70"/>
      <c r="NY14" s="70"/>
      <c r="NZ14" s="70"/>
      <c r="OA14" s="70"/>
      <c r="OB14" s="70"/>
      <c r="OC14" s="70"/>
      <c r="OD14" s="70"/>
      <c r="OE14" s="70"/>
      <c r="OF14" s="70"/>
      <c r="OG14" s="70"/>
      <c r="OH14" s="70"/>
      <c r="OI14" s="70"/>
      <c r="OJ14" s="70"/>
      <c r="OK14" s="70"/>
      <c r="OL14" s="70"/>
      <c r="OM14" s="70"/>
      <c r="ON14" s="70"/>
      <c r="OO14" s="70"/>
      <c r="OP14" s="70"/>
      <c r="OQ14" s="70"/>
      <c r="OR14" s="70"/>
      <c r="OS14" s="70"/>
      <c r="OT14" s="70"/>
      <c r="OU14" s="70"/>
      <c r="OV14" s="70"/>
      <c r="OW14" s="70"/>
      <c r="OX14" s="70"/>
      <c r="OY14" s="70"/>
      <c r="OZ14" s="70"/>
      <c r="PA14" s="70"/>
      <c r="PB14" s="70"/>
      <c r="PC14" s="70"/>
      <c r="PD14" s="70"/>
      <c r="PE14" s="70"/>
      <c r="PF14" s="70"/>
      <c r="PG14" s="70"/>
      <c r="PH14" s="70"/>
      <c r="PI14" s="70"/>
      <c r="PJ14" s="70"/>
      <c r="PK14" s="70"/>
      <c r="PL14" s="70"/>
      <c r="PM14" s="70"/>
      <c r="PN14" s="70"/>
      <c r="PO14" s="70"/>
      <c r="PP14" s="70"/>
      <c r="PQ14" s="70"/>
      <c r="PR14" s="70"/>
      <c r="PS14" s="70"/>
      <c r="PT14" s="70"/>
      <c r="PU14" s="70"/>
      <c r="PV14" s="70"/>
      <c r="PW14" s="70"/>
      <c r="PX14" s="70"/>
      <c r="PY14" s="70"/>
      <c r="PZ14" s="70"/>
      <c r="QA14" s="70"/>
      <c r="QB14" s="70"/>
      <c r="QC14" s="70"/>
      <c r="QD14" s="70"/>
      <c r="QE14" s="70"/>
      <c r="QF14" s="70"/>
      <c r="QG14" s="70"/>
      <c r="QH14" s="70"/>
      <c r="QI14" s="70"/>
      <c r="QJ14" s="70"/>
      <c r="QK14" s="70"/>
      <c r="QL14" s="70"/>
      <c r="QM14" s="70"/>
      <c r="QN14" s="70"/>
      <c r="QO14" s="70"/>
      <c r="QP14" s="70"/>
      <c r="QQ14" s="70"/>
      <c r="QR14" s="70"/>
      <c r="QS14" s="70"/>
      <c r="QT14" s="70"/>
      <c r="QU14" s="70"/>
      <c r="QV14" s="70"/>
      <c r="QW14" s="70"/>
      <c r="QX14" s="70"/>
      <c r="QY14" s="70"/>
      <c r="QZ14" s="70"/>
      <c r="RA14" s="70"/>
      <c r="RB14" s="70"/>
      <c r="RC14" s="70"/>
      <c r="RD14" s="70"/>
      <c r="RE14" s="70"/>
      <c r="RF14" s="70"/>
      <c r="RG14" s="70"/>
      <c r="RH14" s="70"/>
      <c r="RI14" s="70"/>
      <c r="RJ14" s="70"/>
      <c r="RK14" s="70"/>
      <c r="RL14" s="70"/>
      <c r="RM14" s="70"/>
      <c r="RN14" s="70"/>
      <c r="RO14" s="70"/>
      <c r="RP14" s="70"/>
      <c r="RQ14" s="70"/>
      <c r="RR14" s="70"/>
      <c r="RS14" s="70"/>
      <c r="RT14" s="70"/>
      <c r="RU14" s="70"/>
      <c r="RV14" s="70"/>
      <c r="RW14" s="70"/>
      <c r="RX14" s="70"/>
      <c r="RY14" s="70"/>
      <c r="RZ14" s="70"/>
      <c r="SA14" s="70"/>
      <c r="SB14" s="70"/>
      <c r="SC14" s="70"/>
      <c r="SD14" s="70"/>
      <c r="SE14" s="70"/>
      <c r="SF14" s="70"/>
      <c r="SG14" s="70"/>
      <c r="SH14" s="70"/>
      <c r="SI14" s="70"/>
      <c r="SJ14" s="70"/>
      <c r="SK14" s="70"/>
      <c r="SL14" s="70"/>
      <c r="SM14" s="70"/>
      <c r="SN14" s="70"/>
      <c r="SO14" s="70"/>
      <c r="SP14" s="70"/>
      <c r="SQ14" s="70"/>
      <c r="SR14" s="70"/>
      <c r="SS14" s="70"/>
      <c r="ST14" s="70"/>
      <c r="SU14" s="70"/>
      <c r="SV14" s="70"/>
      <c r="SW14" s="70"/>
      <c r="SX14" s="70"/>
      <c r="SY14" s="70"/>
      <c r="SZ14" s="70"/>
      <c r="TA14" s="70"/>
      <c r="TB14" s="70"/>
      <c r="TC14" s="70"/>
      <c r="TD14" s="70"/>
      <c r="TE14" s="70"/>
      <c r="TF14" s="70"/>
      <c r="TG14" s="70"/>
      <c r="TH14" s="70"/>
      <c r="TI14" s="70"/>
      <c r="TJ14" s="70"/>
      <c r="TK14" s="70"/>
      <c r="TL14" s="70"/>
      <c r="TM14" s="70"/>
      <c r="TN14" s="70"/>
      <c r="TO14" s="70"/>
      <c r="TP14" s="70"/>
      <c r="TQ14" s="70"/>
      <c r="TR14" s="70"/>
      <c r="TS14" s="70"/>
      <c r="TT14" s="70"/>
      <c r="TU14" s="70"/>
      <c r="TV14" s="70"/>
      <c r="TW14" s="70"/>
      <c r="TX14" s="70"/>
      <c r="TY14" s="70"/>
      <c r="TZ14" s="70"/>
      <c r="UA14" s="70"/>
      <c r="UB14" s="70"/>
      <c r="UC14" s="70"/>
      <c r="UD14" s="70"/>
      <c r="UE14" s="70"/>
      <c r="UF14" s="70"/>
      <c r="UG14" s="70"/>
      <c r="UH14" s="70"/>
      <c r="UI14" s="70"/>
      <c r="UJ14" s="70"/>
      <c r="UK14" s="70"/>
      <c r="UL14" s="70"/>
      <c r="UM14" s="70"/>
      <c r="UN14" s="70"/>
      <c r="UO14" s="70"/>
      <c r="UP14" s="70"/>
      <c r="UQ14" s="70"/>
      <c r="UR14" s="70"/>
      <c r="US14" s="70"/>
      <c r="UT14" s="70"/>
      <c r="UU14" s="70"/>
      <c r="UV14" s="70"/>
      <c r="UW14" s="70"/>
      <c r="UX14" s="70"/>
      <c r="UY14" s="70"/>
      <c r="UZ14" s="70"/>
      <c r="VA14" s="70"/>
      <c r="VB14" s="70"/>
      <c r="VC14" s="70"/>
      <c r="VD14" s="70"/>
      <c r="VE14" s="70"/>
      <c r="VF14" s="70"/>
      <c r="VG14" s="70"/>
      <c r="VH14" s="70"/>
      <c r="VI14" s="70"/>
      <c r="VJ14" s="70"/>
      <c r="VK14" s="70"/>
      <c r="VL14" s="70"/>
      <c r="VM14" s="70"/>
      <c r="VN14" s="70"/>
      <c r="VO14" s="70"/>
      <c r="VP14" s="70"/>
      <c r="VQ14" s="70"/>
      <c r="VR14" s="70"/>
      <c r="VS14" s="70"/>
      <c r="VT14" s="70"/>
      <c r="VU14" s="70"/>
      <c r="VV14" s="70"/>
      <c r="VW14" s="70"/>
      <c r="VX14" s="70"/>
      <c r="VY14" s="70"/>
      <c r="VZ14" s="70"/>
      <c r="WA14" s="70"/>
      <c r="WB14" s="70"/>
      <c r="WC14" s="70"/>
      <c r="WD14" s="70"/>
      <c r="WE14" s="70"/>
      <c r="WF14" s="70"/>
      <c r="WG14" s="70"/>
      <c r="WH14" s="70"/>
      <c r="WI14" s="70"/>
      <c r="WJ14" s="70"/>
      <c r="WK14" s="70"/>
      <c r="WL14" s="70"/>
      <c r="WM14" s="70"/>
      <c r="WN14" s="70"/>
      <c r="WO14" s="70"/>
      <c r="WP14" s="70"/>
      <c r="WQ14" s="70"/>
      <c r="WR14" s="70"/>
      <c r="WS14" s="70"/>
      <c r="WT14" s="70"/>
      <c r="WU14" s="70"/>
      <c r="WV14" s="70"/>
      <c r="WW14" s="70"/>
      <c r="WX14" s="70"/>
      <c r="WY14" s="70"/>
      <c r="WZ14" s="70"/>
      <c r="XA14" s="70"/>
      <c r="XB14" s="70"/>
      <c r="XC14" s="70"/>
      <c r="XD14" s="70"/>
      <c r="XE14" s="70"/>
      <c r="XF14" s="70"/>
      <c r="XG14" s="70"/>
      <c r="XH14" s="70"/>
      <c r="XI14" s="70"/>
      <c r="XJ14" s="70"/>
      <c r="XK14" s="70"/>
      <c r="XL14" s="70"/>
      <c r="XM14" s="70"/>
      <c r="XN14" s="70"/>
      <c r="XO14" s="70"/>
      <c r="XP14" s="70"/>
      <c r="XQ14" s="70"/>
      <c r="XR14" s="70"/>
      <c r="XS14" s="70"/>
      <c r="XT14" s="70"/>
      <c r="XU14" s="70"/>
      <c r="XV14" s="70"/>
      <c r="XW14" s="70"/>
      <c r="XX14" s="70"/>
      <c r="XY14" s="70"/>
      <c r="XZ14" s="70"/>
      <c r="YA14" s="70"/>
      <c r="YB14" s="70"/>
      <c r="YC14" s="70"/>
      <c r="YD14" s="70"/>
      <c r="YE14" s="70"/>
      <c r="YF14" s="70"/>
      <c r="YG14" s="70"/>
      <c r="YH14" s="70"/>
      <c r="YI14" s="70"/>
      <c r="YJ14" s="70"/>
      <c r="YK14" s="70"/>
      <c r="YL14" s="70"/>
      <c r="YM14" s="70"/>
      <c r="YN14" s="70"/>
      <c r="YO14" s="70"/>
      <c r="YP14" s="70"/>
      <c r="YQ14" s="70"/>
      <c r="YR14" s="70"/>
      <c r="YS14" s="70"/>
      <c r="YT14" s="70"/>
      <c r="YU14" s="70"/>
      <c r="YV14" s="70"/>
      <c r="YW14" s="70"/>
      <c r="YX14" s="70"/>
      <c r="YY14" s="70"/>
      <c r="YZ14" s="70"/>
      <c r="ZA14" s="70"/>
      <c r="ZB14" s="70"/>
      <c r="ZC14" s="70"/>
      <c r="ZD14" s="70"/>
      <c r="ZE14" s="70"/>
      <c r="ZF14" s="70"/>
      <c r="ZG14" s="70"/>
      <c r="ZH14" s="70"/>
      <c r="ZI14" s="70"/>
      <c r="ZJ14" s="70"/>
      <c r="ZK14" s="70"/>
      <c r="ZL14" s="70"/>
      <c r="ZM14" s="70"/>
      <c r="ZN14" s="70"/>
      <c r="ZO14" s="70"/>
      <c r="ZP14" s="70"/>
      <c r="ZQ14" s="70"/>
      <c r="ZR14" s="70"/>
      <c r="ZS14" s="70"/>
      <c r="ZT14" s="70"/>
      <c r="ZU14" s="70"/>
      <c r="ZV14" s="70"/>
      <c r="ZW14" s="70"/>
      <c r="ZX14" s="70"/>
      <c r="ZY14" s="70"/>
      <c r="ZZ14" s="70"/>
      <c r="AAA14" s="70"/>
      <c r="AAB14" s="70"/>
      <c r="AAC14" s="70"/>
      <c r="AAD14" s="70"/>
      <c r="AAE14" s="70"/>
      <c r="AAF14" s="70"/>
      <c r="AAG14" s="70"/>
      <c r="AAH14" s="70"/>
      <c r="AAI14" s="70"/>
      <c r="AAJ14" s="70"/>
      <c r="AAK14" s="70"/>
      <c r="AAL14" s="70"/>
      <c r="AAM14" s="70"/>
      <c r="AAN14" s="70"/>
      <c r="AAO14" s="70"/>
      <c r="AAP14" s="70"/>
      <c r="AAQ14" s="70"/>
      <c r="AAR14" s="70"/>
      <c r="AAS14" s="70"/>
      <c r="AAT14" s="70"/>
      <c r="AAU14" s="70"/>
      <c r="AAV14" s="70"/>
      <c r="AAW14" s="70"/>
      <c r="AAX14" s="70"/>
      <c r="AAY14" s="70"/>
      <c r="AAZ14" s="70"/>
      <c r="ABA14" s="70"/>
      <c r="ABB14" s="70"/>
      <c r="ABC14" s="70"/>
      <c r="ABD14" s="70"/>
      <c r="ABE14" s="70"/>
      <c r="ABF14" s="70"/>
      <c r="ABG14" s="70"/>
      <c r="ABH14" s="70"/>
      <c r="ABI14" s="70"/>
      <c r="ABJ14" s="70"/>
      <c r="ABK14" s="70"/>
      <c r="ABL14" s="70"/>
      <c r="ABM14" s="70"/>
      <c r="ABN14" s="70"/>
      <c r="ABO14" s="70"/>
      <c r="ABP14" s="70"/>
      <c r="ABQ14" s="70"/>
      <c r="ABR14" s="70"/>
      <c r="ABS14" s="70"/>
      <c r="ABT14" s="70"/>
      <c r="ABU14" s="70"/>
      <c r="ABV14" s="70"/>
      <c r="ABW14" s="70"/>
      <c r="ABX14" s="70"/>
      <c r="ABY14" s="70"/>
      <c r="ABZ14" s="70"/>
      <c r="ACA14" s="70"/>
      <c r="ACB14" s="70"/>
      <c r="ACC14" s="70"/>
      <c r="ACD14" s="70"/>
      <c r="ACE14" s="70"/>
      <c r="ACF14" s="70"/>
      <c r="ACG14" s="70"/>
      <c r="ACH14" s="70"/>
      <c r="ACI14" s="70"/>
      <c r="ACJ14" s="70"/>
      <c r="ACK14" s="70"/>
      <c r="ACL14" s="70"/>
      <c r="ACM14" s="70"/>
      <c r="ACN14" s="70"/>
      <c r="ACO14" s="70"/>
      <c r="ACP14" s="70"/>
      <c r="ACQ14" s="70"/>
      <c r="ACR14" s="70"/>
      <c r="ACS14" s="70"/>
      <c r="ACT14" s="70"/>
      <c r="ACU14" s="70"/>
      <c r="ACV14" s="70"/>
      <c r="ACW14" s="70"/>
      <c r="ACX14" s="70"/>
      <c r="ACY14" s="70"/>
      <c r="ACZ14" s="70"/>
      <c r="ADA14" s="70"/>
      <c r="ADB14" s="70"/>
      <c r="ADC14" s="70"/>
      <c r="ADD14" s="70"/>
      <c r="ADE14" s="70"/>
      <c r="ADF14" s="70"/>
      <c r="ADG14" s="70"/>
      <c r="ADH14" s="70"/>
      <c r="ADI14" s="70"/>
      <c r="ADJ14" s="70"/>
      <c r="ADK14" s="70"/>
      <c r="ADL14" s="70"/>
      <c r="ADM14" s="70"/>
      <c r="ADN14" s="70"/>
      <c r="ADO14" s="70"/>
      <c r="ADP14" s="70"/>
      <c r="ADQ14" s="70"/>
      <c r="ADR14" s="70"/>
      <c r="ADS14" s="70"/>
      <c r="ADT14" s="70"/>
      <c r="ADU14" s="70"/>
      <c r="ADV14" s="70"/>
      <c r="ADW14" s="70"/>
      <c r="ADX14" s="70"/>
      <c r="ADY14" s="70"/>
      <c r="ADZ14" s="70"/>
      <c r="AEA14" s="70"/>
      <c r="AEB14" s="70"/>
      <c r="AEC14" s="70"/>
      <c r="AED14" s="70"/>
      <c r="AEE14" s="70"/>
      <c r="AEF14" s="70"/>
      <c r="AEG14" s="70"/>
      <c r="AEH14" s="70"/>
      <c r="AEI14" s="70"/>
      <c r="AEJ14" s="70"/>
      <c r="AEK14" s="70"/>
      <c r="AEL14" s="70"/>
      <c r="AEM14" s="70"/>
      <c r="AEN14" s="70"/>
      <c r="AEO14" s="70"/>
      <c r="AEP14" s="70"/>
      <c r="AEQ14" s="70"/>
      <c r="AER14" s="70"/>
      <c r="AES14" s="70"/>
      <c r="AET14" s="70"/>
      <c r="AEU14" s="70"/>
      <c r="AEV14" s="70"/>
      <c r="AEW14" s="70"/>
      <c r="AEX14" s="70"/>
      <c r="AEY14" s="70"/>
      <c r="AEZ14" s="70"/>
      <c r="AFA14" s="70"/>
      <c r="AFB14" s="70"/>
      <c r="AFC14" s="70"/>
      <c r="AFD14" s="70"/>
      <c r="AFE14" s="70"/>
      <c r="AFF14" s="70"/>
      <c r="AFG14" s="70"/>
      <c r="AFH14" s="70"/>
      <c r="AFI14" s="70"/>
      <c r="AFJ14" s="70"/>
      <c r="AFK14" s="70"/>
      <c r="AFL14" s="70"/>
      <c r="AFM14" s="70"/>
      <c r="AFN14" s="70"/>
      <c r="AFO14" s="70"/>
      <c r="AFP14" s="70"/>
      <c r="AFQ14" s="70"/>
      <c r="AFR14" s="70"/>
      <c r="AFS14" s="70"/>
      <c r="AFT14" s="70"/>
      <c r="AFU14" s="70"/>
      <c r="AFV14" s="70"/>
      <c r="AFW14" s="70"/>
      <c r="AFX14" s="70"/>
      <c r="AFY14" s="70"/>
      <c r="AFZ14" s="70"/>
      <c r="AGA14" s="70"/>
      <c r="AGB14" s="70"/>
      <c r="AGC14" s="70"/>
      <c r="AGD14" s="70"/>
      <c r="AGE14" s="70"/>
      <c r="AGF14" s="70"/>
      <c r="AGG14" s="70"/>
      <c r="AGH14" s="70"/>
      <c r="AGI14" s="70"/>
      <c r="AGJ14" s="70"/>
      <c r="AGK14" s="70"/>
      <c r="AGL14" s="70"/>
      <c r="AGM14" s="70"/>
      <c r="AGN14" s="70"/>
      <c r="AGO14" s="70"/>
      <c r="AGP14" s="70"/>
      <c r="AGQ14" s="70"/>
      <c r="AGR14" s="70"/>
      <c r="AGS14" s="70"/>
      <c r="AGT14" s="70"/>
      <c r="AGU14" s="70"/>
      <c r="AGV14" s="70"/>
      <c r="AGW14" s="70"/>
      <c r="AGX14" s="70"/>
      <c r="AGY14" s="70"/>
      <c r="AGZ14" s="70"/>
      <c r="AHA14" s="70"/>
      <c r="AHB14" s="70"/>
      <c r="AHC14" s="70"/>
      <c r="AHD14" s="70"/>
      <c r="AHE14" s="70"/>
      <c r="AHF14" s="70"/>
      <c r="AHG14" s="70"/>
      <c r="AHH14" s="70"/>
      <c r="AHI14" s="70"/>
      <c r="AHJ14" s="70"/>
      <c r="AHK14" s="70"/>
      <c r="AHL14" s="70"/>
      <c r="AHM14" s="70"/>
      <c r="AHN14" s="70"/>
      <c r="AHO14" s="70"/>
      <c r="AHP14" s="70"/>
      <c r="AHQ14" s="70"/>
      <c r="AHR14" s="70"/>
      <c r="AHS14" s="70"/>
      <c r="AHT14" s="70"/>
      <c r="AHU14" s="70"/>
      <c r="AHV14" s="70"/>
      <c r="AHW14" s="70"/>
      <c r="AHX14" s="70"/>
      <c r="AHY14" s="70"/>
      <c r="AHZ14" s="70"/>
      <c r="AIA14" s="70"/>
      <c r="AIB14" s="70"/>
      <c r="AIC14" s="70"/>
      <c r="AID14" s="70"/>
      <c r="AIE14" s="70"/>
      <c r="AIF14" s="70"/>
      <c r="AIG14" s="70"/>
      <c r="AIH14" s="70"/>
      <c r="AII14" s="70"/>
      <c r="AIJ14" s="70"/>
      <c r="AIK14" s="70"/>
      <c r="AIL14" s="70"/>
      <c r="AIM14" s="70"/>
      <c r="AIN14" s="70"/>
      <c r="AIO14" s="70"/>
      <c r="AIP14" s="70"/>
      <c r="AIQ14" s="70"/>
      <c r="AIR14" s="70"/>
      <c r="AIS14" s="70"/>
      <c r="AIT14" s="70"/>
      <c r="AIU14" s="70"/>
      <c r="AIV14" s="70"/>
      <c r="AIW14" s="70"/>
      <c r="AIX14" s="70"/>
      <c r="AIY14" s="70"/>
      <c r="AIZ14" s="70"/>
      <c r="AJA14" s="70"/>
      <c r="AJB14" s="70"/>
      <c r="AJC14" s="70"/>
      <c r="AJD14" s="70"/>
      <c r="AJE14" s="70"/>
      <c r="AJF14" s="70"/>
      <c r="AJG14" s="70"/>
      <c r="AJH14" s="70"/>
      <c r="AJI14" s="70"/>
      <c r="AJJ14" s="70"/>
      <c r="AJK14" s="70"/>
      <c r="AJL14" s="70"/>
      <c r="AJM14" s="70"/>
      <c r="AJN14" s="70"/>
      <c r="AJO14" s="70"/>
      <c r="AJP14" s="70"/>
      <c r="AJQ14" s="70"/>
      <c r="AJR14" s="70"/>
      <c r="AJS14" s="70"/>
      <c r="AJT14" s="70"/>
      <c r="AJU14" s="70"/>
      <c r="AJV14" s="70"/>
      <c r="AJW14" s="70"/>
      <c r="AJX14" s="70"/>
      <c r="AJY14" s="70"/>
      <c r="AJZ14" s="70"/>
      <c r="AKA14" s="70"/>
      <c r="AKB14" s="70"/>
      <c r="AKC14" s="70"/>
      <c r="AKD14" s="70"/>
      <c r="AKE14" s="70"/>
      <c r="AKF14" s="70"/>
      <c r="AKG14" s="70"/>
      <c r="AKH14" s="70"/>
      <c r="AKI14" s="70"/>
      <c r="AKJ14" s="70"/>
      <c r="AKK14" s="70"/>
      <c r="AKL14" s="70"/>
      <c r="AKM14" s="70"/>
      <c r="AKN14" s="70"/>
      <c r="AKO14" s="70"/>
      <c r="AKP14" s="70"/>
      <c r="AKQ14" s="70"/>
      <c r="AKR14" s="70"/>
      <c r="AKS14" s="70"/>
      <c r="AKT14" s="70"/>
      <c r="AKU14" s="70"/>
      <c r="AKV14" s="70"/>
      <c r="AKW14" s="70"/>
      <c r="AKX14" s="70"/>
      <c r="AKY14" s="70"/>
      <c r="AKZ14" s="70"/>
      <c r="ALA14" s="70"/>
      <c r="ALB14" s="70"/>
      <c r="ALC14" s="70"/>
      <c r="ALD14" s="70"/>
      <c r="ALE14" s="70"/>
      <c r="ALF14" s="70"/>
      <c r="ALG14" s="70"/>
      <c r="ALH14" s="70"/>
      <c r="ALI14" s="70"/>
      <c r="ALJ14" s="70"/>
      <c r="ALK14" s="70"/>
      <c r="ALL14" s="70"/>
      <c r="ALM14" s="70"/>
      <c r="ALN14" s="70"/>
      <c r="ALO14" s="70"/>
      <c r="ALP14" s="70"/>
      <c r="ALQ14" s="70"/>
      <c r="ALR14" s="70"/>
      <c r="ALS14" s="70"/>
      <c r="ALT14" s="70"/>
      <c r="ALU14" s="70"/>
      <c r="ALV14" s="70"/>
      <c r="ALW14" s="70"/>
      <c r="ALX14" s="70"/>
      <c r="ALY14" s="70"/>
      <c r="ALZ14" s="70"/>
      <c r="AMA14" s="70"/>
      <c r="AMB14" s="70"/>
      <c r="AMC14" s="70"/>
      <c r="AMD14" s="70"/>
      <c r="AME14" s="70"/>
      <c r="AMF14" s="70"/>
      <c r="AMG14" s="70"/>
      <c r="AMH14" s="70"/>
      <c r="AMI14" s="70"/>
      <c r="AMJ14" s="70"/>
      <c r="AMK14" s="70"/>
      <c r="AML14" s="70"/>
      <c r="AMM14" s="70"/>
      <c r="AMN14" s="70"/>
      <c r="AMO14" s="70"/>
      <c r="AMP14" s="70"/>
      <c r="AMQ14" s="70"/>
      <c r="AMR14" s="70"/>
      <c r="AMS14" s="70"/>
    </row>
    <row r="15" spans="1:1033" s="93" customFormat="1" ht="19.5" customHeight="1">
      <c r="A15" s="88" t="s">
        <v>104</v>
      </c>
      <c r="B15" s="304" t="s">
        <v>105</v>
      </c>
      <c r="C15" s="304"/>
      <c r="D15" s="304"/>
      <c r="E15" s="304"/>
      <c r="F15" s="304"/>
      <c r="G15" s="94">
        <v>1</v>
      </c>
      <c r="H15" s="95"/>
      <c r="I15" s="96" t="s">
        <v>106</v>
      </c>
      <c r="J15" s="97" t="s">
        <v>107</v>
      </c>
      <c r="K15" s="70"/>
      <c r="L15" s="98" t="s">
        <v>108</v>
      </c>
      <c r="M15" s="99" t="s">
        <v>109</v>
      </c>
      <c r="N15" s="70"/>
      <c r="O15" s="70"/>
      <c r="P15" s="92"/>
      <c r="Q15" s="70"/>
      <c r="R15" s="70"/>
      <c r="S15" s="92"/>
      <c r="T15" s="70"/>
      <c r="U15" s="70"/>
      <c r="V15" s="70"/>
      <c r="W15" s="70"/>
      <c r="X15" s="70"/>
      <c r="Y15" s="70"/>
      <c r="Z15" s="70"/>
      <c r="AA15" s="70"/>
      <c r="AB15" s="70"/>
      <c r="AC15" s="70"/>
      <c r="AD15" s="70"/>
      <c r="AE15" s="70"/>
      <c r="AF15" s="70"/>
      <c r="AG15" s="70"/>
      <c r="AH15" s="70"/>
      <c r="AI15" s="70"/>
      <c r="AJ15" s="70"/>
      <c r="AK15" s="70"/>
      <c r="AL15" s="70"/>
      <c r="AM15" s="70"/>
      <c r="AN15" s="70"/>
      <c r="AO15" s="70"/>
      <c r="AP15" s="70"/>
      <c r="AQ15" s="70"/>
      <c r="AR15" s="70"/>
      <c r="AS15" s="70"/>
      <c r="AT15" s="70"/>
      <c r="AU15" s="70"/>
      <c r="AV15" s="70"/>
      <c r="AW15" s="70"/>
      <c r="AX15" s="70"/>
      <c r="AY15" s="70"/>
      <c r="AZ15" s="70"/>
      <c r="BA15" s="70"/>
      <c r="BB15" s="70"/>
      <c r="BC15" s="70"/>
      <c r="BD15" s="70"/>
      <c r="BE15" s="70"/>
      <c r="BF15" s="70"/>
      <c r="BG15" s="70"/>
      <c r="BH15" s="70"/>
      <c r="BI15" s="70"/>
      <c r="BJ15" s="70"/>
      <c r="BK15" s="70"/>
      <c r="BL15" s="70"/>
      <c r="BM15" s="70"/>
      <c r="BN15" s="70"/>
      <c r="BO15" s="70"/>
      <c r="BP15" s="70"/>
      <c r="BQ15" s="70"/>
      <c r="BR15" s="70"/>
      <c r="BS15" s="70"/>
      <c r="BT15" s="70"/>
      <c r="BU15" s="70"/>
      <c r="BV15" s="70"/>
      <c r="BW15" s="70"/>
      <c r="BX15" s="70"/>
      <c r="BY15" s="70"/>
      <c r="BZ15" s="70"/>
      <c r="CA15" s="70"/>
      <c r="CB15" s="70"/>
      <c r="CC15" s="70"/>
      <c r="CD15" s="70"/>
      <c r="CE15" s="70"/>
      <c r="CF15" s="70"/>
      <c r="CG15" s="70"/>
      <c r="CH15" s="70"/>
      <c r="CI15" s="70"/>
      <c r="CJ15" s="70"/>
      <c r="CK15" s="70"/>
      <c r="CL15" s="70"/>
      <c r="CM15" s="70"/>
      <c r="CN15" s="70"/>
      <c r="CO15" s="70"/>
      <c r="CP15" s="70"/>
      <c r="CQ15" s="70"/>
      <c r="CR15" s="70"/>
      <c r="CS15" s="70"/>
      <c r="CT15" s="70"/>
      <c r="CU15" s="70"/>
      <c r="CV15" s="70"/>
      <c r="CW15" s="70"/>
      <c r="CX15" s="70"/>
      <c r="CY15" s="70"/>
      <c r="CZ15" s="70"/>
      <c r="DA15" s="70"/>
      <c r="DB15" s="70"/>
      <c r="DC15" s="70"/>
      <c r="DD15" s="70"/>
      <c r="DE15" s="70"/>
      <c r="DF15" s="70"/>
      <c r="DG15" s="70"/>
      <c r="DH15" s="70"/>
      <c r="DI15" s="70"/>
      <c r="DJ15" s="70"/>
      <c r="DK15" s="70"/>
      <c r="DL15" s="70"/>
      <c r="DM15" s="70"/>
      <c r="DN15" s="70"/>
      <c r="DO15" s="70"/>
      <c r="DP15" s="70"/>
      <c r="DQ15" s="70"/>
      <c r="DR15" s="70"/>
      <c r="DS15" s="70"/>
      <c r="DT15" s="70"/>
      <c r="DU15" s="70"/>
      <c r="DV15" s="70"/>
      <c r="DW15" s="70"/>
      <c r="DX15" s="70"/>
      <c r="DY15" s="70"/>
      <c r="DZ15" s="70"/>
      <c r="EA15" s="70"/>
      <c r="EB15" s="70"/>
      <c r="EC15" s="70"/>
      <c r="ED15" s="70"/>
      <c r="EE15" s="70"/>
      <c r="EF15" s="70"/>
      <c r="EG15" s="70"/>
      <c r="EH15" s="70"/>
      <c r="EI15" s="70"/>
      <c r="EJ15" s="70"/>
      <c r="EK15" s="70"/>
      <c r="EL15" s="70"/>
      <c r="EM15" s="70"/>
      <c r="EN15" s="70"/>
      <c r="EO15" s="70"/>
      <c r="EP15" s="70"/>
      <c r="EQ15" s="70"/>
      <c r="ER15" s="70"/>
      <c r="ES15" s="70"/>
      <c r="ET15" s="70"/>
      <c r="EU15" s="70"/>
      <c r="EV15" s="70"/>
      <c r="EW15" s="70"/>
      <c r="EX15" s="70"/>
      <c r="EY15" s="70"/>
      <c r="EZ15" s="70"/>
      <c r="FA15" s="70"/>
      <c r="FB15" s="70"/>
      <c r="FC15" s="70"/>
      <c r="FD15" s="70"/>
      <c r="FE15" s="70"/>
      <c r="FF15" s="70"/>
      <c r="FG15" s="70"/>
      <c r="FH15" s="70"/>
      <c r="FI15" s="70"/>
      <c r="FJ15" s="70"/>
      <c r="FK15" s="70"/>
      <c r="FL15" s="70"/>
      <c r="FM15" s="70"/>
      <c r="FN15" s="70"/>
      <c r="FO15" s="70"/>
      <c r="FP15" s="70"/>
      <c r="FQ15" s="70"/>
      <c r="FR15" s="70"/>
      <c r="FS15" s="70"/>
      <c r="FT15" s="70"/>
      <c r="FU15" s="70"/>
      <c r="FV15" s="70"/>
      <c r="FW15" s="70"/>
      <c r="FX15" s="70"/>
      <c r="FY15" s="70"/>
      <c r="FZ15" s="70"/>
      <c r="GA15" s="70"/>
      <c r="GB15" s="70"/>
      <c r="GC15" s="70"/>
      <c r="GD15" s="70"/>
      <c r="GE15" s="70"/>
      <c r="GF15" s="70"/>
      <c r="GG15" s="70"/>
      <c r="GH15" s="70"/>
      <c r="GI15" s="70"/>
      <c r="GJ15" s="70"/>
      <c r="GK15" s="70"/>
      <c r="GL15" s="70"/>
      <c r="GM15" s="70"/>
      <c r="GN15" s="70"/>
      <c r="GO15" s="70"/>
      <c r="GP15" s="70"/>
      <c r="GQ15" s="70"/>
      <c r="GR15" s="70"/>
      <c r="GS15" s="70"/>
      <c r="GT15" s="70"/>
      <c r="GU15" s="70"/>
      <c r="GV15" s="70"/>
      <c r="GW15" s="70"/>
      <c r="GX15" s="70"/>
      <c r="GY15" s="70"/>
      <c r="GZ15" s="70"/>
      <c r="HA15" s="70"/>
      <c r="HB15" s="70"/>
      <c r="HC15" s="70"/>
      <c r="HD15" s="70"/>
      <c r="HE15" s="70"/>
      <c r="HF15" s="70"/>
      <c r="HG15" s="70"/>
      <c r="HH15" s="70"/>
      <c r="HI15" s="70"/>
      <c r="HJ15" s="70"/>
      <c r="HK15" s="70"/>
      <c r="HL15" s="70"/>
      <c r="HM15" s="70"/>
      <c r="HN15" s="70"/>
      <c r="HO15" s="70"/>
      <c r="HP15" s="70"/>
      <c r="HQ15" s="70"/>
      <c r="HR15" s="70"/>
      <c r="HS15" s="70"/>
      <c r="HT15" s="70"/>
      <c r="HU15" s="70"/>
      <c r="HV15" s="70"/>
      <c r="HW15" s="70"/>
      <c r="HX15" s="70"/>
      <c r="HY15" s="70"/>
      <c r="HZ15" s="70"/>
      <c r="IA15" s="70"/>
      <c r="IB15" s="70"/>
      <c r="IC15" s="70"/>
      <c r="ID15" s="70"/>
      <c r="IE15" s="70"/>
      <c r="IF15" s="70"/>
      <c r="IG15" s="70"/>
      <c r="IH15" s="70"/>
      <c r="II15" s="70"/>
      <c r="IJ15" s="70"/>
      <c r="IK15" s="70"/>
      <c r="IL15" s="70"/>
      <c r="IM15" s="70"/>
      <c r="IN15" s="70"/>
      <c r="IO15" s="70"/>
      <c r="IP15" s="70"/>
      <c r="IQ15" s="70"/>
      <c r="IR15" s="70"/>
      <c r="IS15" s="70"/>
      <c r="IT15" s="70"/>
      <c r="IU15" s="70"/>
      <c r="IV15" s="70"/>
      <c r="IW15" s="70"/>
      <c r="IX15" s="70"/>
      <c r="IY15" s="70"/>
      <c r="IZ15" s="70"/>
      <c r="JA15" s="70"/>
      <c r="JB15" s="70"/>
      <c r="JC15" s="70"/>
      <c r="JD15" s="70"/>
      <c r="JE15" s="70"/>
      <c r="JF15" s="70"/>
      <c r="JG15" s="70"/>
      <c r="JH15" s="70"/>
      <c r="JI15" s="70"/>
      <c r="JJ15" s="70"/>
      <c r="JK15" s="70"/>
      <c r="JL15" s="70"/>
      <c r="JM15" s="70"/>
      <c r="JN15" s="70"/>
      <c r="JO15" s="70"/>
      <c r="JP15" s="70"/>
      <c r="JQ15" s="70"/>
      <c r="JR15" s="70"/>
      <c r="JS15" s="70"/>
      <c r="JT15" s="70"/>
      <c r="JU15" s="70"/>
      <c r="JV15" s="70"/>
      <c r="JW15" s="70"/>
      <c r="JX15" s="70"/>
      <c r="JY15" s="70"/>
      <c r="JZ15" s="70"/>
      <c r="KA15" s="70"/>
      <c r="KB15" s="70"/>
      <c r="KC15" s="70"/>
      <c r="KD15" s="70"/>
      <c r="KE15" s="70"/>
      <c r="KF15" s="70"/>
      <c r="KG15" s="70"/>
      <c r="KH15" s="70"/>
      <c r="KI15" s="70"/>
      <c r="KJ15" s="70"/>
      <c r="KK15" s="70"/>
      <c r="KL15" s="70"/>
      <c r="KM15" s="70"/>
      <c r="KN15" s="70"/>
      <c r="KO15" s="70"/>
      <c r="KP15" s="70"/>
      <c r="KQ15" s="70"/>
      <c r="KR15" s="70"/>
      <c r="KS15" s="70"/>
      <c r="KT15" s="70"/>
      <c r="KU15" s="70"/>
      <c r="KV15" s="70"/>
      <c r="KW15" s="70"/>
      <c r="KX15" s="70"/>
      <c r="KY15" s="70"/>
      <c r="KZ15" s="70"/>
      <c r="LA15" s="70"/>
      <c r="LB15" s="70"/>
      <c r="LC15" s="70"/>
      <c r="LD15" s="70"/>
      <c r="LE15" s="70"/>
      <c r="LF15" s="70"/>
      <c r="LG15" s="70"/>
      <c r="LH15" s="70"/>
      <c r="LI15" s="70"/>
      <c r="LJ15" s="70"/>
      <c r="LK15" s="70"/>
      <c r="LL15" s="70"/>
      <c r="LM15" s="70"/>
      <c r="LN15" s="70"/>
      <c r="LO15" s="70"/>
      <c r="LP15" s="70"/>
      <c r="LQ15" s="70"/>
      <c r="LR15" s="70"/>
      <c r="LS15" s="70"/>
      <c r="LT15" s="70"/>
      <c r="LU15" s="70"/>
      <c r="LV15" s="70"/>
      <c r="LW15" s="70"/>
      <c r="LX15" s="70"/>
      <c r="LY15" s="70"/>
      <c r="LZ15" s="70"/>
      <c r="MA15" s="70"/>
      <c r="MB15" s="70"/>
      <c r="MC15" s="70"/>
      <c r="MD15" s="70"/>
      <c r="ME15" s="70"/>
      <c r="MF15" s="70"/>
      <c r="MG15" s="70"/>
      <c r="MH15" s="70"/>
      <c r="MI15" s="70"/>
      <c r="MJ15" s="70"/>
      <c r="MK15" s="70"/>
      <c r="ML15" s="70"/>
      <c r="MM15" s="70"/>
      <c r="MN15" s="70"/>
      <c r="MO15" s="70"/>
      <c r="MP15" s="70"/>
      <c r="MQ15" s="70"/>
      <c r="MR15" s="70"/>
      <c r="MS15" s="70"/>
      <c r="MT15" s="70"/>
      <c r="MU15" s="70"/>
      <c r="MV15" s="70"/>
      <c r="MW15" s="70"/>
      <c r="MX15" s="70"/>
      <c r="MY15" s="70"/>
      <c r="MZ15" s="70"/>
      <c r="NA15" s="70"/>
      <c r="NB15" s="70"/>
      <c r="NC15" s="70"/>
      <c r="ND15" s="70"/>
      <c r="NE15" s="70"/>
      <c r="NF15" s="70"/>
      <c r="NG15" s="70"/>
      <c r="NH15" s="70"/>
      <c r="NI15" s="70"/>
      <c r="NJ15" s="70"/>
      <c r="NK15" s="70"/>
      <c r="NL15" s="70"/>
      <c r="NM15" s="70"/>
      <c r="NN15" s="70"/>
      <c r="NO15" s="70"/>
      <c r="NP15" s="70"/>
      <c r="NQ15" s="70"/>
      <c r="NR15" s="70"/>
      <c r="NS15" s="70"/>
      <c r="NT15" s="70"/>
      <c r="NU15" s="70"/>
      <c r="NV15" s="70"/>
      <c r="NW15" s="70"/>
      <c r="NX15" s="70"/>
      <c r="NY15" s="70"/>
      <c r="NZ15" s="70"/>
      <c r="OA15" s="70"/>
      <c r="OB15" s="70"/>
      <c r="OC15" s="70"/>
      <c r="OD15" s="70"/>
      <c r="OE15" s="70"/>
      <c r="OF15" s="70"/>
      <c r="OG15" s="70"/>
      <c r="OH15" s="70"/>
      <c r="OI15" s="70"/>
      <c r="OJ15" s="70"/>
      <c r="OK15" s="70"/>
      <c r="OL15" s="70"/>
      <c r="OM15" s="70"/>
      <c r="ON15" s="70"/>
      <c r="OO15" s="70"/>
      <c r="OP15" s="70"/>
      <c r="OQ15" s="70"/>
      <c r="OR15" s="70"/>
      <c r="OS15" s="70"/>
      <c r="OT15" s="70"/>
      <c r="OU15" s="70"/>
      <c r="OV15" s="70"/>
      <c r="OW15" s="70"/>
      <c r="OX15" s="70"/>
      <c r="OY15" s="70"/>
      <c r="OZ15" s="70"/>
      <c r="PA15" s="70"/>
      <c r="PB15" s="70"/>
      <c r="PC15" s="70"/>
      <c r="PD15" s="70"/>
      <c r="PE15" s="70"/>
      <c r="PF15" s="70"/>
      <c r="PG15" s="70"/>
      <c r="PH15" s="70"/>
      <c r="PI15" s="70"/>
      <c r="PJ15" s="70"/>
      <c r="PK15" s="70"/>
      <c r="PL15" s="70"/>
      <c r="PM15" s="70"/>
      <c r="PN15" s="70"/>
      <c r="PO15" s="70"/>
      <c r="PP15" s="70"/>
      <c r="PQ15" s="70"/>
      <c r="PR15" s="70"/>
      <c r="PS15" s="70"/>
      <c r="PT15" s="70"/>
      <c r="PU15" s="70"/>
      <c r="PV15" s="70"/>
      <c r="PW15" s="70"/>
      <c r="PX15" s="70"/>
      <c r="PY15" s="70"/>
      <c r="PZ15" s="70"/>
      <c r="QA15" s="70"/>
      <c r="QB15" s="70"/>
      <c r="QC15" s="70"/>
      <c r="QD15" s="70"/>
      <c r="QE15" s="70"/>
      <c r="QF15" s="70"/>
      <c r="QG15" s="70"/>
      <c r="QH15" s="70"/>
      <c r="QI15" s="70"/>
      <c r="QJ15" s="70"/>
      <c r="QK15" s="70"/>
      <c r="QL15" s="70"/>
      <c r="QM15" s="70"/>
      <c r="QN15" s="70"/>
      <c r="QO15" s="70"/>
      <c r="QP15" s="70"/>
      <c r="QQ15" s="70"/>
      <c r="QR15" s="70"/>
      <c r="QS15" s="70"/>
      <c r="QT15" s="70"/>
      <c r="QU15" s="70"/>
      <c r="QV15" s="70"/>
      <c r="QW15" s="70"/>
      <c r="QX15" s="70"/>
      <c r="QY15" s="70"/>
      <c r="QZ15" s="70"/>
      <c r="RA15" s="70"/>
      <c r="RB15" s="70"/>
      <c r="RC15" s="70"/>
      <c r="RD15" s="70"/>
      <c r="RE15" s="70"/>
      <c r="RF15" s="70"/>
      <c r="RG15" s="70"/>
      <c r="RH15" s="70"/>
      <c r="RI15" s="70"/>
      <c r="RJ15" s="70"/>
      <c r="RK15" s="70"/>
      <c r="RL15" s="70"/>
      <c r="RM15" s="70"/>
      <c r="RN15" s="70"/>
      <c r="RO15" s="70"/>
      <c r="RP15" s="70"/>
      <c r="RQ15" s="70"/>
      <c r="RR15" s="70"/>
      <c r="RS15" s="70"/>
      <c r="RT15" s="70"/>
      <c r="RU15" s="70"/>
      <c r="RV15" s="70"/>
      <c r="RW15" s="70"/>
      <c r="RX15" s="70"/>
      <c r="RY15" s="70"/>
      <c r="RZ15" s="70"/>
      <c r="SA15" s="70"/>
      <c r="SB15" s="70"/>
      <c r="SC15" s="70"/>
      <c r="SD15" s="70"/>
      <c r="SE15" s="70"/>
      <c r="SF15" s="70"/>
      <c r="SG15" s="70"/>
      <c r="SH15" s="70"/>
      <c r="SI15" s="70"/>
      <c r="SJ15" s="70"/>
      <c r="SK15" s="70"/>
      <c r="SL15" s="70"/>
      <c r="SM15" s="70"/>
      <c r="SN15" s="70"/>
      <c r="SO15" s="70"/>
      <c r="SP15" s="70"/>
      <c r="SQ15" s="70"/>
      <c r="SR15" s="70"/>
      <c r="SS15" s="70"/>
      <c r="ST15" s="70"/>
      <c r="SU15" s="70"/>
      <c r="SV15" s="70"/>
      <c r="SW15" s="70"/>
      <c r="SX15" s="70"/>
      <c r="SY15" s="70"/>
      <c r="SZ15" s="70"/>
      <c r="TA15" s="70"/>
      <c r="TB15" s="70"/>
      <c r="TC15" s="70"/>
      <c r="TD15" s="70"/>
      <c r="TE15" s="70"/>
      <c r="TF15" s="70"/>
      <c r="TG15" s="70"/>
      <c r="TH15" s="70"/>
      <c r="TI15" s="70"/>
      <c r="TJ15" s="70"/>
      <c r="TK15" s="70"/>
      <c r="TL15" s="70"/>
      <c r="TM15" s="70"/>
      <c r="TN15" s="70"/>
      <c r="TO15" s="70"/>
      <c r="TP15" s="70"/>
      <c r="TQ15" s="70"/>
      <c r="TR15" s="70"/>
      <c r="TS15" s="70"/>
      <c r="TT15" s="70"/>
      <c r="TU15" s="70"/>
      <c r="TV15" s="70"/>
      <c r="TW15" s="70"/>
      <c r="TX15" s="70"/>
      <c r="TY15" s="70"/>
      <c r="TZ15" s="70"/>
      <c r="UA15" s="70"/>
      <c r="UB15" s="70"/>
      <c r="UC15" s="70"/>
      <c r="UD15" s="70"/>
      <c r="UE15" s="70"/>
      <c r="UF15" s="70"/>
      <c r="UG15" s="70"/>
      <c r="UH15" s="70"/>
      <c r="UI15" s="70"/>
      <c r="UJ15" s="70"/>
      <c r="UK15" s="70"/>
      <c r="UL15" s="70"/>
      <c r="UM15" s="70"/>
      <c r="UN15" s="70"/>
      <c r="UO15" s="70"/>
      <c r="UP15" s="70"/>
      <c r="UQ15" s="70"/>
      <c r="UR15" s="70"/>
      <c r="US15" s="70"/>
      <c r="UT15" s="70"/>
      <c r="UU15" s="70"/>
      <c r="UV15" s="70"/>
      <c r="UW15" s="70"/>
      <c r="UX15" s="70"/>
      <c r="UY15" s="70"/>
      <c r="UZ15" s="70"/>
      <c r="VA15" s="70"/>
      <c r="VB15" s="70"/>
      <c r="VC15" s="70"/>
      <c r="VD15" s="70"/>
      <c r="VE15" s="70"/>
      <c r="VF15" s="70"/>
      <c r="VG15" s="70"/>
      <c r="VH15" s="70"/>
      <c r="VI15" s="70"/>
      <c r="VJ15" s="70"/>
      <c r="VK15" s="70"/>
      <c r="VL15" s="70"/>
      <c r="VM15" s="70"/>
      <c r="VN15" s="70"/>
      <c r="VO15" s="70"/>
      <c r="VP15" s="70"/>
      <c r="VQ15" s="70"/>
      <c r="VR15" s="70"/>
      <c r="VS15" s="70"/>
      <c r="VT15" s="70"/>
      <c r="VU15" s="70"/>
      <c r="VV15" s="70"/>
      <c r="VW15" s="70"/>
      <c r="VX15" s="70"/>
      <c r="VY15" s="70"/>
      <c r="VZ15" s="70"/>
      <c r="WA15" s="70"/>
      <c r="WB15" s="70"/>
      <c r="WC15" s="70"/>
      <c r="WD15" s="70"/>
      <c r="WE15" s="70"/>
      <c r="WF15" s="70"/>
      <c r="WG15" s="70"/>
      <c r="WH15" s="70"/>
      <c r="WI15" s="70"/>
      <c r="WJ15" s="70"/>
      <c r="WK15" s="70"/>
      <c r="WL15" s="70"/>
      <c r="WM15" s="70"/>
      <c r="WN15" s="70"/>
      <c r="WO15" s="70"/>
      <c r="WP15" s="70"/>
      <c r="WQ15" s="70"/>
      <c r="WR15" s="70"/>
      <c r="WS15" s="70"/>
      <c r="WT15" s="70"/>
      <c r="WU15" s="70"/>
      <c r="WV15" s="70"/>
      <c r="WW15" s="70"/>
      <c r="WX15" s="70"/>
      <c r="WY15" s="70"/>
      <c r="WZ15" s="70"/>
      <c r="XA15" s="70"/>
      <c r="XB15" s="70"/>
      <c r="XC15" s="70"/>
      <c r="XD15" s="70"/>
      <c r="XE15" s="70"/>
      <c r="XF15" s="70"/>
      <c r="XG15" s="70"/>
      <c r="XH15" s="70"/>
      <c r="XI15" s="70"/>
      <c r="XJ15" s="70"/>
      <c r="XK15" s="70"/>
      <c r="XL15" s="70"/>
      <c r="XM15" s="70"/>
      <c r="XN15" s="70"/>
      <c r="XO15" s="70"/>
      <c r="XP15" s="70"/>
      <c r="XQ15" s="70"/>
      <c r="XR15" s="70"/>
      <c r="XS15" s="70"/>
      <c r="XT15" s="70"/>
      <c r="XU15" s="70"/>
      <c r="XV15" s="70"/>
      <c r="XW15" s="70"/>
      <c r="XX15" s="70"/>
      <c r="XY15" s="70"/>
      <c r="XZ15" s="70"/>
      <c r="YA15" s="70"/>
      <c r="YB15" s="70"/>
      <c r="YC15" s="70"/>
      <c r="YD15" s="70"/>
      <c r="YE15" s="70"/>
      <c r="YF15" s="70"/>
      <c r="YG15" s="70"/>
      <c r="YH15" s="70"/>
      <c r="YI15" s="70"/>
      <c r="YJ15" s="70"/>
      <c r="YK15" s="70"/>
      <c r="YL15" s="70"/>
      <c r="YM15" s="70"/>
      <c r="YN15" s="70"/>
      <c r="YO15" s="70"/>
      <c r="YP15" s="70"/>
      <c r="YQ15" s="70"/>
      <c r="YR15" s="70"/>
      <c r="YS15" s="70"/>
      <c r="YT15" s="70"/>
      <c r="YU15" s="70"/>
      <c r="YV15" s="70"/>
      <c r="YW15" s="70"/>
      <c r="YX15" s="70"/>
      <c r="YY15" s="70"/>
      <c r="YZ15" s="70"/>
      <c r="ZA15" s="70"/>
      <c r="ZB15" s="70"/>
      <c r="ZC15" s="70"/>
      <c r="ZD15" s="70"/>
      <c r="ZE15" s="70"/>
      <c r="ZF15" s="70"/>
      <c r="ZG15" s="70"/>
      <c r="ZH15" s="70"/>
      <c r="ZI15" s="70"/>
      <c r="ZJ15" s="70"/>
      <c r="ZK15" s="70"/>
      <c r="ZL15" s="70"/>
      <c r="ZM15" s="70"/>
      <c r="ZN15" s="70"/>
      <c r="ZO15" s="70"/>
      <c r="ZP15" s="70"/>
      <c r="ZQ15" s="70"/>
      <c r="ZR15" s="70"/>
      <c r="ZS15" s="70"/>
      <c r="ZT15" s="70"/>
      <c r="ZU15" s="70"/>
      <c r="ZV15" s="70"/>
      <c r="ZW15" s="70"/>
      <c r="ZX15" s="70"/>
      <c r="ZY15" s="70"/>
      <c r="ZZ15" s="70"/>
      <c r="AAA15" s="70"/>
      <c r="AAB15" s="70"/>
      <c r="AAC15" s="70"/>
      <c r="AAD15" s="70"/>
      <c r="AAE15" s="70"/>
      <c r="AAF15" s="70"/>
      <c r="AAG15" s="70"/>
      <c r="AAH15" s="70"/>
      <c r="AAI15" s="70"/>
      <c r="AAJ15" s="70"/>
      <c r="AAK15" s="70"/>
      <c r="AAL15" s="70"/>
      <c r="AAM15" s="70"/>
      <c r="AAN15" s="70"/>
      <c r="AAO15" s="70"/>
      <c r="AAP15" s="70"/>
      <c r="AAQ15" s="70"/>
      <c r="AAR15" s="70"/>
      <c r="AAS15" s="70"/>
      <c r="AAT15" s="70"/>
      <c r="AAU15" s="70"/>
      <c r="AAV15" s="70"/>
      <c r="AAW15" s="70"/>
      <c r="AAX15" s="70"/>
      <c r="AAY15" s="70"/>
      <c r="AAZ15" s="70"/>
      <c r="ABA15" s="70"/>
      <c r="ABB15" s="70"/>
      <c r="ABC15" s="70"/>
      <c r="ABD15" s="70"/>
      <c r="ABE15" s="70"/>
      <c r="ABF15" s="70"/>
      <c r="ABG15" s="70"/>
      <c r="ABH15" s="70"/>
      <c r="ABI15" s="70"/>
      <c r="ABJ15" s="70"/>
      <c r="ABK15" s="70"/>
      <c r="ABL15" s="70"/>
      <c r="ABM15" s="70"/>
      <c r="ABN15" s="70"/>
      <c r="ABO15" s="70"/>
      <c r="ABP15" s="70"/>
      <c r="ABQ15" s="70"/>
      <c r="ABR15" s="70"/>
      <c r="ABS15" s="70"/>
      <c r="ABT15" s="70"/>
      <c r="ABU15" s="70"/>
      <c r="ABV15" s="70"/>
      <c r="ABW15" s="70"/>
      <c r="ABX15" s="70"/>
      <c r="ABY15" s="70"/>
      <c r="ABZ15" s="70"/>
      <c r="ACA15" s="70"/>
      <c r="ACB15" s="70"/>
      <c r="ACC15" s="70"/>
      <c r="ACD15" s="70"/>
      <c r="ACE15" s="70"/>
      <c r="ACF15" s="70"/>
      <c r="ACG15" s="70"/>
      <c r="ACH15" s="70"/>
      <c r="ACI15" s="70"/>
      <c r="ACJ15" s="70"/>
      <c r="ACK15" s="70"/>
      <c r="ACL15" s="70"/>
      <c r="ACM15" s="70"/>
      <c r="ACN15" s="70"/>
      <c r="ACO15" s="70"/>
      <c r="ACP15" s="70"/>
      <c r="ACQ15" s="70"/>
      <c r="ACR15" s="70"/>
      <c r="ACS15" s="70"/>
      <c r="ACT15" s="70"/>
      <c r="ACU15" s="70"/>
      <c r="ACV15" s="70"/>
      <c r="ACW15" s="70"/>
      <c r="ACX15" s="70"/>
      <c r="ACY15" s="70"/>
      <c r="ACZ15" s="70"/>
      <c r="ADA15" s="70"/>
      <c r="ADB15" s="70"/>
      <c r="ADC15" s="70"/>
      <c r="ADD15" s="70"/>
      <c r="ADE15" s="70"/>
      <c r="ADF15" s="70"/>
      <c r="ADG15" s="70"/>
      <c r="ADH15" s="70"/>
      <c r="ADI15" s="70"/>
      <c r="ADJ15" s="70"/>
      <c r="ADK15" s="70"/>
      <c r="ADL15" s="70"/>
      <c r="ADM15" s="70"/>
      <c r="ADN15" s="70"/>
      <c r="ADO15" s="70"/>
      <c r="ADP15" s="70"/>
      <c r="ADQ15" s="70"/>
      <c r="ADR15" s="70"/>
      <c r="ADS15" s="70"/>
      <c r="ADT15" s="70"/>
      <c r="ADU15" s="70"/>
      <c r="ADV15" s="70"/>
      <c r="ADW15" s="70"/>
      <c r="ADX15" s="70"/>
      <c r="ADY15" s="70"/>
      <c r="ADZ15" s="70"/>
      <c r="AEA15" s="70"/>
      <c r="AEB15" s="70"/>
      <c r="AEC15" s="70"/>
      <c r="AED15" s="70"/>
      <c r="AEE15" s="70"/>
      <c r="AEF15" s="70"/>
      <c r="AEG15" s="70"/>
      <c r="AEH15" s="70"/>
      <c r="AEI15" s="70"/>
      <c r="AEJ15" s="70"/>
      <c r="AEK15" s="70"/>
      <c r="AEL15" s="70"/>
      <c r="AEM15" s="70"/>
      <c r="AEN15" s="70"/>
      <c r="AEO15" s="70"/>
      <c r="AEP15" s="70"/>
      <c r="AEQ15" s="70"/>
      <c r="AER15" s="70"/>
      <c r="AES15" s="70"/>
      <c r="AET15" s="70"/>
      <c r="AEU15" s="70"/>
      <c r="AEV15" s="70"/>
      <c r="AEW15" s="70"/>
      <c r="AEX15" s="70"/>
      <c r="AEY15" s="70"/>
      <c r="AEZ15" s="70"/>
      <c r="AFA15" s="70"/>
      <c r="AFB15" s="70"/>
      <c r="AFC15" s="70"/>
      <c r="AFD15" s="70"/>
      <c r="AFE15" s="70"/>
      <c r="AFF15" s="70"/>
      <c r="AFG15" s="70"/>
      <c r="AFH15" s="70"/>
      <c r="AFI15" s="70"/>
      <c r="AFJ15" s="70"/>
      <c r="AFK15" s="70"/>
      <c r="AFL15" s="70"/>
      <c r="AFM15" s="70"/>
      <c r="AFN15" s="70"/>
      <c r="AFO15" s="70"/>
      <c r="AFP15" s="70"/>
      <c r="AFQ15" s="70"/>
      <c r="AFR15" s="70"/>
      <c r="AFS15" s="70"/>
      <c r="AFT15" s="70"/>
      <c r="AFU15" s="70"/>
      <c r="AFV15" s="70"/>
      <c r="AFW15" s="70"/>
      <c r="AFX15" s="70"/>
      <c r="AFY15" s="70"/>
      <c r="AFZ15" s="70"/>
      <c r="AGA15" s="70"/>
      <c r="AGB15" s="70"/>
      <c r="AGC15" s="70"/>
      <c r="AGD15" s="70"/>
      <c r="AGE15" s="70"/>
      <c r="AGF15" s="70"/>
      <c r="AGG15" s="70"/>
      <c r="AGH15" s="70"/>
      <c r="AGI15" s="70"/>
      <c r="AGJ15" s="70"/>
      <c r="AGK15" s="70"/>
      <c r="AGL15" s="70"/>
      <c r="AGM15" s="70"/>
      <c r="AGN15" s="70"/>
      <c r="AGO15" s="70"/>
      <c r="AGP15" s="70"/>
      <c r="AGQ15" s="70"/>
      <c r="AGR15" s="70"/>
      <c r="AGS15" s="70"/>
      <c r="AGT15" s="70"/>
      <c r="AGU15" s="70"/>
      <c r="AGV15" s="70"/>
      <c r="AGW15" s="70"/>
      <c r="AGX15" s="70"/>
      <c r="AGY15" s="70"/>
      <c r="AGZ15" s="70"/>
      <c r="AHA15" s="70"/>
      <c r="AHB15" s="70"/>
      <c r="AHC15" s="70"/>
      <c r="AHD15" s="70"/>
      <c r="AHE15" s="70"/>
      <c r="AHF15" s="70"/>
      <c r="AHG15" s="70"/>
      <c r="AHH15" s="70"/>
      <c r="AHI15" s="70"/>
      <c r="AHJ15" s="70"/>
      <c r="AHK15" s="70"/>
      <c r="AHL15" s="70"/>
      <c r="AHM15" s="70"/>
      <c r="AHN15" s="70"/>
      <c r="AHO15" s="70"/>
      <c r="AHP15" s="70"/>
      <c r="AHQ15" s="70"/>
      <c r="AHR15" s="70"/>
      <c r="AHS15" s="70"/>
      <c r="AHT15" s="70"/>
      <c r="AHU15" s="70"/>
      <c r="AHV15" s="70"/>
      <c r="AHW15" s="70"/>
      <c r="AHX15" s="70"/>
      <c r="AHY15" s="70"/>
      <c r="AHZ15" s="70"/>
      <c r="AIA15" s="70"/>
      <c r="AIB15" s="70"/>
      <c r="AIC15" s="70"/>
      <c r="AID15" s="70"/>
      <c r="AIE15" s="70"/>
      <c r="AIF15" s="70"/>
      <c r="AIG15" s="70"/>
      <c r="AIH15" s="70"/>
      <c r="AII15" s="70"/>
      <c r="AIJ15" s="70"/>
      <c r="AIK15" s="70"/>
      <c r="AIL15" s="70"/>
      <c r="AIM15" s="70"/>
      <c r="AIN15" s="70"/>
      <c r="AIO15" s="70"/>
      <c r="AIP15" s="70"/>
      <c r="AIQ15" s="70"/>
      <c r="AIR15" s="70"/>
      <c r="AIS15" s="70"/>
      <c r="AIT15" s="70"/>
      <c r="AIU15" s="70"/>
      <c r="AIV15" s="70"/>
      <c r="AIW15" s="70"/>
      <c r="AIX15" s="70"/>
      <c r="AIY15" s="70"/>
      <c r="AIZ15" s="70"/>
      <c r="AJA15" s="70"/>
      <c r="AJB15" s="70"/>
      <c r="AJC15" s="70"/>
      <c r="AJD15" s="70"/>
      <c r="AJE15" s="70"/>
      <c r="AJF15" s="70"/>
      <c r="AJG15" s="70"/>
      <c r="AJH15" s="70"/>
      <c r="AJI15" s="70"/>
      <c r="AJJ15" s="70"/>
      <c r="AJK15" s="70"/>
      <c r="AJL15" s="70"/>
      <c r="AJM15" s="70"/>
      <c r="AJN15" s="70"/>
      <c r="AJO15" s="70"/>
      <c r="AJP15" s="70"/>
      <c r="AJQ15" s="70"/>
      <c r="AJR15" s="70"/>
      <c r="AJS15" s="70"/>
      <c r="AJT15" s="70"/>
      <c r="AJU15" s="70"/>
      <c r="AJV15" s="70"/>
      <c r="AJW15" s="70"/>
      <c r="AJX15" s="70"/>
      <c r="AJY15" s="70"/>
      <c r="AJZ15" s="70"/>
      <c r="AKA15" s="70"/>
      <c r="AKB15" s="70"/>
      <c r="AKC15" s="70"/>
      <c r="AKD15" s="70"/>
      <c r="AKE15" s="70"/>
      <c r="AKF15" s="70"/>
      <c r="AKG15" s="70"/>
      <c r="AKH15" s="70"/>
      <c r="AKI15" s="70"/>
      <c r="AKJ15" s="70"/>
      <c r="AKK15" s="70"/>
      <c r="AKL15" s="70"/>
      <c r="AKM15" s="70"/>
      <c r="AKN15" s="70"/>
      <c r="AKO15" s="70"/>
      <c r="AKP15" s="70"/>
      <c r="AKQ15" s="70"/>
      <c r="AKR15" s="70"/>
      <c r="AKS15" s="70"/>
      <c r="AKT15" s="70"/>
      <c r="AKU15" s="70"/>
      <c r="AKV15" s="70"/>
      <c r="AKW15" s="70"/>
      <c r="AKX15" s="70"/>
      <c r="AKY15" s="70"/>
      <c r="AKZ15" s="70"/>
      <c r="ALA15" s="70"/>
      <c r="ALB15" s="70"/>
      <c r="ALC15" s="70"/>
      <c r="ALD15" s="70"/>
      <c r="ALE15" s="70"/>
      <c r="ALF15" s="70"/>
      <c r="ALG15" s="70"/>
      <c r="ALH15" s="70"/>
      <c r="ALI15" s="70"/>
      <c r="ALJ15" s="70"/>
      <c r="ALK15" s="70"/>
      <c r="ALL15" s="70"/>
      <c r="ALM15" s="70"/>
      <c r="ALN15" s="70"/>
      <c r="ALO15" s="70"/>
      <c r="ALP15" s="70"/>
      <c r="ALQ15" s="70"/>
      <c r="ALR15" s="70"/>
      <c r="ALS15" s="70"/>
      <c r="ALT15" s="70"/>
      <c r="ALU15" s="70"/>
      <c r="ALV15" s="70"/>
      <c r="ALW15" s="70"/>
      <c r="ALX15" s="70"/>
      <c r="ALY15" s="70"/>
      <c r="ALZ15" s="70"/>
      <c r="AMA15" s="70"/>
      <c r="AMB15" s="70"/>
      <c r="AMC15" s="70"/>
      <c r="AMD15" s="70"/>
      <c r="AME15" s="70"/>
      <c r="AMF15" s="70"/>
      <c r="AMG15" s="70"/>
      <c r="AMH15" s="70"/>
      <c r="AMI15" s="70"/>
      <c r="AMJ15" s="70"/>
      <c r="AMK15" s="70"/>
      <c r="AML15" s="70"/>
      <c r="AMM15" s="70"/>
      <c r="AMN15" s="70"/>
      <c r="AMO15" s="70"/>
      <c r="AMP15" s="70"/>
      <c r="AMQ15" s="70"/>
      <c r="AMR15" s="70"/>
      <c r="AMS15" s="70"/>
    </row>
    <row r="16" spans="1:1033" s="93" customFormat="1" ht="19.5" customHeight="1">
      <c r="A16" s="88" t="s">
        <v>110</v>
      </c>
      <c r="B16" s="304" t="s">
        <v>111</v>
      </c>
      <c r="C16" s="304"/>
      <c r="D16" s="304"/>
      <c r="E16" s="304"/>
      <c r="F16" s="304"/>
      <c r="G16" s="94">
        <v>2.5</v>
      </c>
      <c r="H16" s="95"/>
      <c r="I16" s="96" t="s">
        <v>112</v>
      </c>
      <c r="J16" s="97" t="s">
        <v>113</v>
      </c>
      <c r="K16" s="70"/>
      <c r="L16" s="100" t="s">
        <v>33</v>
      </c>
      <c r="M16" s="101">
        <f>SUM(M12:M15)</f>
        <v>0</v>
      </c>
      <c r="N16" s="70"/>
      <c r="O16" s="70"/>
      <c r="P16" s="92"/>
      <c r="Q16" s="70"/>
      <c r="R16" s="70"/>
      <c r="S16" s="92"/>
      <c r="T16" s="70"/>
      <c r="U16" s="70"/>
      <c r="V16" s="70"/>
      <c r="W16" s="70"/>
      <c r="X16" s="70"/>
      <c r="Y16" s="70"/>
      <c r="Z16" s="70"/>
      <c r="AA16" s="70"/>
      <c r="AB16" s="70"/>
      <c r="AC16" s="70"/>
      <c r="AD16" s="70"/>
      <c r="AE16" s="70"/>
      <c r="AF16" s="70"/>
      <c r="AG16" s="70"/>
      <c r="AH16" s="70"/>
      <c r="AI16" s="70"/>
      <c r="AJ16" s="70"/>
      <c r="AK16" s="70"/>
      <c r="AL16" s="70"/>
      <c r="AM16" s="70"/>
      <c r="AN16" s="70"/>
      <c r="AO16" s="70"/>
      <c r="AP16" s="70"/>
      <c r="AQ16" s="70"/>
      <c r="AR16" s="70"/>
      <c r="AS16" s="70"/>
      <c r="AT16" s="70"/>
      <c r="AU16" s="70"/>
      <c r="AV16" s="70"/>
      <c r="AW16" s="70"/>
      <c r="AX16" s="70"/>
      <c r="AY16" s="70"/>
      <c r="AZ16" s="70"/>
      <c r="BA16" s="70"/>
      <c r="BB16" s="70"/>
      <c r="BC16" s="70"/>
      <c r="BD16" s="70"/>
      <c r="BE16" s="70"/>
      <c r="BF16" s="70"/>
      <c r="BG16" s="70"/>
      <c r="BH16" s="70"/>
      <c r="BI16" s="70"/>
      <c r="BJ16" s="70"/>
      <c r="BK16" s="70"/>
      <c r="BL16" s="70"/>
      <c r="BM16" s="70"/>
      <c r="BN16" s="70"/>
      <c r="BO16" s="70"/>
      <c r="BP16" s="70"/>
      <c r="BQ16" s="70"/>
      <c r="BR16" s="70"/>
      <c r="BS16" s="70"/>
      <c r="BT16" s="70"/>
      <c r="BU16" s="70"/>
      <c r="BV16" s="70"/>
      <c r="BW16" s="70"/>
      <c r="BX16" s="70"/>
      <c r="BY16" s="70"/>
      <c r="BZ16" s="70"/>
      <c r="CA16" s="70"/>
      <c r="CB16" s="70"/>
      <c r="CC16" s="70"/>
      <c r="CD16" s="70"/>
      <c r="CE16" s="70"/>
      <c r="CF16" s="70"/>
      <c r="CG16" s="70"/>
      <c r="CH16" s="70"/>
      <c r="CI16" s="70"/>
      <c r="CJ16" s="70"/>
      <c r="CK16" s="70"/>
      <c r="CL16" s="70"/>
      <c r="CM16" s="70"/>
      <c r="CN16" s="70"/>
      <c r="CO16" s="70"/>
      <c r="CP16" s="70"/>
      <c r="CQ16" s="70"/>
      <c r="CR16" s="70"/>
      <c r="CS16" s="70"/>
      <c r="CT16" s="70"/>
      <c r="CU16" s="70"/>
      <c r="CV16" s="70"/>
      <c r="CW16" s="70"/>
      <c r="CX16" s="70"/>
      <c r="CY16" s="70"/>
      <c r="CZ16" s="70"/>
      <c r="DA16" s="70"/>
      <c r="DB16" s="70"/>
      <c r="DC16" s="70"/>
      <c r="DD16" s="70"/>
      <c r="DE16" s="70"/>
      <c r="DF16" s="70"/>
      <c r="DG16" s="70"/>
      <c r="DH16" s="70"/>
      <c r="DI16" s="70"/>
      <c r="DJ16" s="70"/>
      <c r="DK16" s="70"/>
      <c r="DL16" s="70"/>
      <c r="DM16" s="70"/>
      <c r="DN16" s="70"/>
      <c r="DO16" s="70"/>
      <c r="DP16" s="70"/>
      <c r="DQ16" s="70"/>
      <c r="DR16" s="70"/>
      <c r="DS16" s="70"/>
      <c r="DT16" s="70"/>
      <c r="DU16" s="70"/>
      <c r="DV16" s="70"/>
      <c r="DW16" s="70"/>
      <c r="DX16" s="70"/>
      <c r="DY16" s="70"/>
      <c r="DZ16" s="70"/>
      <c r="EA16" s="70"/>
      <c r="EB16" s="70"/>
      <c r="EC16" s="70"/>
      <c r="ED16" s="70"/>
      <c r="EE16" s="70"/>
      <c r="EF16" s="70"/>
      <c r="EG16" s="70"/>
      <c r="EH16" s="70"/>
      <c r="EI16" s="70"/>
      <c r="EJ16" s="70"/>
      <c r="EK16" s="70"/>
      <c r="EL16" s="70"/>
      <c r="EM16" s="70"/>
      <c r="EN16" s="70"/>
      <c r="EO16" s="70"/>
      <c r="EP16" s="70"/>
      <c r="EQ16" s="70"/>
      <c r="ER16" s="70"/>
      <c r="ES16" s="70"/>
      <c r="ET16" s="70"/>
      <c r="EU16" s="70"/>
      <c r="EV16" s="70"/>
      <c r="EW16" s="70"/>
      <c r="EX16" s="70"/>
      <c r="EY16" s="70"/>
      <c r="EZ16" s="70"/>
      <c r="FA16" s="70"/>
      <c r="FB16" s="70"/>
      <c r="FC16" s="70"/>
      <c r="FD16" s="70"/>
      <c r="FE16" s="70"/>
      <c r="FF16" s="70"/>
      <c r="FG16" s="70"/>
      <c r="FH16" s="70"/>
      <c r="FI16" s="70"/>
      <c r="FJ16" s="70"/>
      <c r="FK16" s="70"/>
      <c r="FL16" s="70"/>
      <c r="FM16" s="70"/>
      <c r="FN16" s="70"/>
      <c r="FO16" s="70"/>
      <c r="FP16" s="70"/>
      <c r="FQ16" s="70"/>
      <c r="FR16" s="70"/>
      <c r="FS16" s="70"/>
      <c r="FT16" s="70"/>
      <c r="FU16" s="70"/>
      <c r="FV16" s="70"/>
      <c r="FW16" s="70"/>
      <c r="FX16" s="70"/>
      <c r="FY16" s="70"/>
      <c r="FZ16" s="70"/>
      <c r="GA16" s="70"/>
      <c r="GB16" s="70"/>
      <c r="GC16" s="70"/>
      <c r="GD16" s="70"/>
      <c r="GE16" s="70"/>
      <c r="GF16" s="70"/>
      <c r="GG16" s="70"/>
      <c r="GH16" s="70"/>
      <c r="GI16" s="70"/>
      <c r="GJ16" s="70"/>
      <c r="GK16" s="70"/>
      <c r="GL16" s="70"/>
      <c r="GM16" s="70"/>
      <c r="GN16" s="70"/>
      <c r="GO16" s="70"/>
      <c r="GP16" s="70"/>
      <c r="GQ16" s="70"/>
      <c r="GR16" s="70"/>
      <c r="GS16" s="70"/>
      <c r="GT16" s="70"/>
      <c r="GU16" s="70"/>
      <c r="GV16" s="70"/>
      <c r="GW16" s="70"/>
      <c r="GX16" s="70"/>
      <c r="GY16" s="70"/>
      <c r="GZ16" s="70"/>
      <c r="HA16" s="70"/>
      <c r="HB16" s="70"/>
      <c r="HC16" s="70"/>
      <c r="HD16" s="70"/>
      <c r="HE16" s="70"/>
      <c r="HF16" s="70"/>
      <c r="HG16" s="70"/>
      <c r="HH16" s="70"/>
      <c r="HI16" s="70"/>
      <c r="HJ16" s="70"/>
      <c r="HK16" s="70"/>
      <c r="HL16" s="70"/>
      <c r="HM16" s="70"/>
      <c r="HN16" s="70"/>
      <c r="HO16" s="70"/>
      <c r="HP16" s="70"/>
      <c r="HQ16" s="70"/>
      <c r="HR16" s="70"/>
      <c r="HS16" s="70"/>
      <c r="HT16" s="70"/>
      <c r="HU16" s="70"/>
      <c r="HV16" s="70"/>
      <c r="HW16" s="70"/>
      <c r="HX16" s="70"/>
      <c r="HY16" s="70"/>
      <c r="HZ16" s="70"/>
      <c r="IA16" s="70"/>
      <c r="IB16" s="70"/>
      <c r="IC16" s="70"/>
      <c r="ID16" s="70"/>
      <c r="IE16" s="70"/>
      <c r="IF16" s="70"/>
      <c r="IG16" s="70"/>
      <c r="IH16" s="70"/>
      <c r="II16" s="70"/>
      <c r="IJ16" s="70"/>
      <c r="IK16" s="70"/>
      <c r="IL16" s="70"/>
      <c r="IM16" s="70"/>
      <c r="IN16" s="70"/>
      <c r="IO16" s="70"/>
      <c r="IP16" s="70"/>
      <c r="IQ16" s="70"/>
      <c r="IR16" s="70"/>
      <c r="IS16" s="70"/>
      <c r="IT16" s="70"/>
      <c r="IU16" s="70"/>
      <c r="IV16" s="70"/>
      <c r="IW16" s="70"/>
      <c r="IX16" s="70"/>
      <c r="IY16" s="70"/>
      <c r="IZ16" s="70"/>
      <c r="JA16" s="70"/>
      <c r="JB16" s="70"/>
      <c r="JC16" s="70"/>
      <c r="JD16" s="70"/>
      <c r="JE16" s="70"/>
      <c r="JF16" s="70"/>
      <c r="JG16" s="70"/>
      <c r="JH16" s="70"/>
      <c r="JI16" s="70"/>
      <c r="JJ16" s="70"/>
      <c r="JK16" s="70"/>
      <c r="JL16" s="70"/>
      <c r="JM16" s="70"/>
      <c r="JN16" s="70"/>
      <c r="JO16" s="70"/>
      <c r="JP16" s="70"/>
      <c r="JQ16" s="70"/>
      <c r="JR16" s="70"/>
      <c r="JS16" s="70"/>
      <c r="JT16" s="70"/>
      <c r="JU16" s="70"/>
      <c r="JV16" s="70"/>
      <c r="JW16" s="70"/>
      <c r="JX16" s="70"/>
      <c r="JY16" s="70"/>
      <c r="JZ16" s="70"/>
      <c r="KA16" s="70"/>
      <c r="KB16" s="70"/>
      <c r="KC16" s="70"/>
      <c r="KD16" s="70"/>
      <c r="KE16" s="70"/>
      <c r="KF16" s="70"/>
      <c r="KG16" s="70"/>
      <c r="KH16" s="70"/>
      <c r="KI16" s="70"/>
      <c r="KJ16" s="70"/>
      <c r="KK16" s="70"/>
      <c r="KL16" s="70"/>
      <c r="KM16" s="70"/>
      <c r="KN16" s="70"/>
      <c r="KO16" s="70"/>
      <c r="KP16" s="70"/>
      <c r="KQ16" s="70"/>
      <c r="KR16" s="70"/>
      <c r="KS16" s="70"/>
      <c r="KT16" s="70"/>
      <c r="KU16" s="70"/>
      <c r="KV16" s="70"/>
      <c r="KW16" s="70"/>
      <c r="KX16" s="70"/>
      <c r="KY16" s="70"/>
      <c r="KZ16" s="70"/>
      <c r="LA16" s="70"/>
      <c r="LB16" s="70"/>
      <c r="LC16" s="70"/>
      <c r="LD16" s="70"/>
      <c r="LE16" s="70"/>
      <c r="LF16" s="70"/>
      <c r="LG16" s="70"/>
      <c r="LH16" s="70"/>
      <c r="LI16" s="70"/>
      <c r="LJ16" s="70"/>
      <c r="LK16" s="70"/>
      <c r="LL16" s="70"/>
      <c r="LM16" s="70"/>
      <c r="LN16" s="70"/>
      <c r="LO16" s="70"/>
      <c r="LP16" s="70"/>
      <c r="LQ16" s="70"/>
      <c r="LR16" s="70"/>
      <c r="LS16" s="70"/>
      <c r="LT16" s="70"/>
      <c r="LU16" s="70"/>
      <c r="LV16" s="70"/>
      <c r="LW16" s="70"/>
      <c r="LX16" s="70"/>
      <c r="LY16" s="70"/>
      <c r="LZ16" s="70"/>
      <c r="MA16" s="70"/>
      <c r="MB16" s="70"/>
      <c r="MC16" s="70"/>
      <c r="MD16" s="70"/>
      <c r="ME16" s="70"/>
      <c r="MF16" s="70"/>
      <c r="MG16" s="70"/>
      <c r="MH16" s="70"/>
      <c r="MI16" s="70"/>
      <c r="MJ16" s="70"/>
      <c r="MK16" s="70"/>
      <c r="ML16" s="70"/>
      <c r="MM16" s="70"/>
      <c r="MN16" s="70"/>
      <c r="MO16" s="70"/>
      <c r="MP16" s="70"/>
      <c r="MQ16" s="70"/>
      <c r="MR16" s="70"/>
      <c r="MS16" s="70"/>
      <c r="MT16" s="70"/>
      <c r="MU16" s="70"/>
      <c r="MV16" s="70"/>
      <c r="MW16" s="70"/>
      <c r="MX16" s="70"/>
      <c r="MY16" s="70"/>
      <c r="MZ16" s="70"/>
      <c r="NA16" s="70"/>
      <c r="NB16" s="70"/>
      <c r="NC16" s="70"/>
      <c r="ND16" s="70"/>
      <c r="NE16" s="70"/>
      <c r="NF16" s="70"/>
      <c r="NG16" s="70"/>
      <c r="NH16" s="70"/>
      <c r="NI16" s="70"/>
      <c r="NJ16" s="70"/>
      <c r="NK16" s="70"/>
      <c r="NL16" s="70"/>
      <c r="NM16" s="70"/>
      <c r="NN16" s="70"/>
      <c r="NO16" s="70"/>
      <c r="NP16" s="70"/>
      <c r="NQ16" s="70"/>
      <c r="NR16" s="70"/>
      <c r="NS16" s="70"/>
      <c r="NT16" s="70"/>
      <c r="NU16" s="70"/>
      <c r="NV16" s="70"/>
      <c r="NW16" s="70"/>
      <c r="NX16" s="70"/>
      <c r="NY16" s="70"/>
      <c r="NZ16" s="70"/>
      <c r="OA16" s="70"/>
      <c r="OB16" s="70"/>
      <c r="OC16" s="70"/>
      <c r="OD16" s="70"/>
      <c r="OE16" s="70"/>
      <c r="OF16" s="70"/>
      <c r="OG16" s="70"/>
      <c r="OH16" s="70"/>
      <c r="OI16" s="70"/>
      <c r="OJ16" s="70"/>
      <c r="OK16" s="70"/>
      <c r="OL16" s="70"/>
      <c r="OM16" s="70"/>
      <c r="ON16" s="70"/>
      <c r="OO16" s="70"/>
      <c r="OP16" s="70"/>
      <c r="OQ16" s="70"/>
      <c r="OR16" s="70"/>
      <c r="OS16" s="70"/>
      <c r="OT16" s="70"/>
      <c r="OU16" s="70"/>
      <c r="OV16" s="70"/>
      <c r="OW16" s="70"/>
      <c r="OX16" s="70"/>
      <c r="OY16" s="70"/>
      <c r="OZ16" s="70"/>
      <c r="PA16" s="70"/>
      <c r="PB16" s="70"/>
      <c r="PC16" s="70"/>
      <c r="PD16" s="70"/>
      <c r="PE16" s="70"/>
      <c r="PF16" s="70"/>
      <c r="PG16" s="70"/>
      <c r="PH16" s="70"/>
      <c r="PI16" s="70"/>
      <c r="PJ16" s="70"/>
      <c r="PK16" s="70"/>
      <c r="PL16" s="70"/>
      <c r="PM16" s="70"/>
      <c r="PN16" s="70"/>
      <c r="PO16" s="70"/>
      <c r="PP16" s="70"/>
      <c r="PQ16" s="70"/>
      <c r="PR16" s="70"/>
      <c r="PS16" s="70"/>
      <c r="PT16" s="70"/>
      <c r="PU16" s="70"/>
      <c r="PV16" s="70"/>
      <c r="PW16" s="70"/>
      <c r="PX16" s="70"/>
      <c r="PY16" s="70"/>
      <c r="PZ16" s="70"/>
      <c r="QA16" s="70"/>
      <c r="QB16" s="70"/>
      <c r="QC16" s="70"/>
      <c r="QD16" s="70"/>
      <c r="QE16" s="70"/>
      <c r="QF16" s="70"/>
      <c r="QG16" s="70"/>
      <c r="QH16" s="70"/>
      <c r="QI16" s="70"/>
      <c r="QJ16" s="70"/>
      <c r="QK16" s="70"/>
      <c r="QL16" s="70"/>
      <c r="QM16" s="70"/>
      <c r="QN16" s="70"/>
      <c r="QO16" s="70"/>
      <c r="QP16" s="70"/>
      <c r="QQ16" s="70"/>
      <c r="QR16" s="70"/>
      <c r="QS16" s="70"/>
      <c r="QT16" s="70"/>
      <c r="QU16" s="70"/>
      <c r="QV16" s="70"/>
      <c r="QW16" s="70"/>
      <c r="QX16" s="70"/>
      <c r="QY16" s="70"/>
      <c r="QZ16" s="70"/>
      <c r="RA16" s="70"/>
      <c r="RB16" s="70"/>
      <c r="RC16" s="70"/>
      <c r="RD16" s="70"/>
      <c r="RE16" s="70"/>
      <c r="RF16" s="70"/>
      <c r="RG16" s="70"/>
      <c r="RH16" s="70"/>
      <c r="RI16" s="70"/>
      <c r="RJ16" s="70"/>
      <c r="RK16" s="70"/>
      <c r="RL16" s="70"/>
      <c r="RM16" s="70"/>
      <c r="RN16" s="70"/>
      <c r="RO16" s="70"/>
      <c r="RP16" s="70"/>
      <c r="RQ16" s="70"/>
      <c r="RR16" s="70"/>
      <c r="RS16" s="70"/>
      <c r="RT16" s="70"/>
      <c r="RU16" s="70"/>
      <c r="RV16" s="70"/>
      <c r="RW16" s="70"/>
      <c r="RX16" s="70"/>
      <c r="RY16" s="70"/>
      <c r="RZ16" s="70"/>
      <c r="SA16" s="70"/>
      <c r="SB16" s="70"/>
      <c r="SC16" s="70"/>
      <c r="SD16" s="70"/>
      <c r="SE16" s="70"/>
      <c r="SF16" s="70"/>
      <c r="SG16" s="70"/>
      <c r="SH16" s="70"/>
      <c r="SI16" s="70"/>
      <c r="SJ16" s="70"/>
      <c r="SK16" s="70"/>
      <c r="SL16" s="70"/>
      <c r="SM16" s="70"/>
      <c r="SN16" s="70"/>
      <c r="SO16" s="70"/>
      <c r="SP16" s="70"/>
      <c r="SQ16" s="70"/>
      <c r="SR16" s="70"/>
      <c r="SS16" s="70"/>
      <c r="ST16" s="70"/>
      <c r="SU16" s="70"/>
      <c r="SV16" s="70"/>
      <c r="SW16" s="70"/>
      <c r="SX16" s="70"/>
      <c r="SY16" s="70"/>
      <c r="SZ16" s="70"/>
      <c r="TA16" s="70"/>
      <c r="TB16" s="70"/>
      <c r="TC16" s="70"/>
      <c r="TD16" s="70"/>
      <c r="TE16" s="70"/>
      <c r="TF16" s="70"/>
      <c r="TG16" s="70"/>
      <c r="TH16" s="70"/>
      <c r="TI16" s="70"/>
      <c r="TJ16" s="70"/>
      <c r="TK16" s="70"/>
      <c r="TL16" s="70"/>
      <c r="TM16" s="70"/>
      <c r="TN16" s="70"/>
      <c r="TO16" s="70"/>
      <c r="TP16" s="70"/>
      <c r="TQ16" s="70"/>
      <c r="TR16" s="70"/>
      <c r="TS16" s="70"/>
      <c r="TT16" s="70"/>
      <c r="TU16" s="70"/>
      <c r="TV16" s="70"/>
      <c r="TW16" s="70"/>
      <c r="TX16" s="70"/>
      <c r="TY16" s="70"/>
      <c r="TZ16" s="70"/>
      <c r="UA16" s="70"/>
      <c r="UB16" s="70"/>
      <c r="UC16" s="70"/>
      <c r="UD16" s="70"/>
      <c r="UE16" s="70"/>
      <c r="UF16" s="70"/>
      <c r="UG16" s="70"/>
      <c r="UH16" s="70"/>
      <c r="UI16" s="70"/>
      <c r="UJ16" s="70"/>
      <c r="UK16" s="70"/>
      <c r="UL16" s="70"/>
      <c r="UM16" s="70"/>
      <c r="UN16" s="70"/>
      <c r="UO16" s="70"/>
      <c r="UP16" s="70"/>
      <c r="UQ16" s="70"/>
      <c r="UR16" s="70"/>
      <c r="US16" s="70"/>
      <c r="UT16" s="70"/>
      <c r="UU16" s="70"/>
      <c r="UV16" s="70"/>
      <c r="UW16" s="70"/>
      <c r="UX16" s="70"/>
      <c r="UY16" s="70"/>
      <c r="UZ16" s="70"/>
      <c r="VA16" s="70"/>
      <c r="VB16" s="70"/>
      <c r="VC16" s="70"/>
      <c r="VD16" s="70"/>
      <c r="VE16" s="70"/>
      <c r="VF16" s="70"/>
      <c r="VG16" s="70"/>
      <c r="VH16" s="70"/>
      <c r="VI16" s="70"/>
      <c r="VJ16" s="70"/>
      <c r="VK16" s="70"/>
      <c r="VL16" s="70"/>
      <c r="VM16" s="70"/>
      <c r="VN16" s="70"/>
      <c r="VO16" s="70"/>
      <c r="VP16" s="70"/>
      <c r="VQ16" s="70"/>
      <c r="VR16" s="70"/>
      <c r="VS16" s="70"/>
      <c r="VT16" s="70"/>
      <c r="VU16" s="70"/>
      <c r="VV16" s="70"/>
      <c r="VW16" s="70"/>
      <c r="VX16" s="70"/>
      <c r="VY16" s="70"/>
      <c r="VZ16" s="70"/>
      <c r="WA16" s="70"/>
      <c r="WB16" s="70"/>
      <c r="WC16" s="70"/>
      <c r="WD16" s="70"/>
      <c r="WE16" s="70"/>
      <c r="WF16" s="70"/>
      <c r="WG16" s="70"/>
      <c r="WH16" s="70"/>
      <c r="WI16" s="70"/>
      <c r="WJ16" s="70"/>
      <c r="WK16" s="70"/>
      <c r="WL16" s="70"/>
      <c r="WM16" s="70"/>
      <c r="WN16" s="70"/>
      <c r="WO16" s="70"/>
      <c r="WP16" s="70"/>
      <c r="WQ16" s="70"/>
      <c r="WR16" s="70"/>
      <c r="WS16" s="70"/>
      <c r="WT16" s="70"/>
      <c r="WU16" s="70"/>
      <c r="WV16" s="70"/>
      <c r="WW16" s="70"/>
      <c r="WX16" s="70"/>
      <c r="WY16" s="70"/>
      <c r="WZ16" s="70"/>
      <c r="XA16" s="70"/>
      <c r="XB16" s="70"/>
      <c r="XC16" s="70"/>
      <c r="XD16" s="70"/>
      <c r="XE16" s="70"/>
      <c r="XF16" s="70"/>
      <c r="XG16" s="70"/>
      <c r="XH16" s="70"/>
      <c r="XI16" s="70"/>
      <c r="XJ16" s="70"/>
      <c r="XK16" s="70"/>
      <c r="XL16" s="70"/>
      <c r="XM16" s="70"/>
      <c r="XN16" s="70"/>
      <c r="XO16" s="70"/>
      <c r="XP16" s="70"/>
      <c r="XQ16" s="70"/>
      <c r="XR16" s="70"/>
      <c r="XS16" s="70"/>
      <c r="XT16" s="70"/>
      <c r="XU16" s="70"/>
      <c r="XV16" s="70"/>
      <c r="XW16" s="70"/>
      <c r="XX16" s="70"/>
      <c r="XY16" s="70"/>
      <c r="XZ16" s="70"/>
      <c r="YA16" s="70"/>
      <c r="YB16" s="70"/>
      <c r="YC16" s="70"/>
      <c r="YD16" s="70"/>
      <c r="YE16" s="70"/>
      <c r="YF16" s="70"/>
      <c r="YG16" s="70"/>
      <c r="YH16" s="70"/>
      <c r="YI16" s="70"/>
      <c r="YJ16" s="70"/>
      <c r="YK16" s="70"/>
      <c r="YL16" s="70"/>
      <c r="YM16" s="70"/>
      <c r="YN16" s="70"/>
      <c r="YO16" s="70"/>
      <c r="YP16" s="70"/>
      <c r="YQ16" s="70"/>
      <c r="YR16" s="70"/>
      <c r="YS16" s="70"/>
      <c r="YT16" s="70"/>
      <c r="YU16" s="70"/>
      <c r="YV16" s="70"/>
      <c r="YW16" s="70"/>
      <c r="YX16" s="70"/>
      <c r="YY16" s="70"/>
      <c r="YZ16" s="70"/>
      <c r="ZA16" s="70"/>
      <c r="ZB16" s="70"/>
      <c r="ZC16" s="70"/>
      <c r="ZD16" s="70"/>
      <c r="ZE16" s="70"/>
      <c r="ZF16" s="70"/>
      <c r="ZG16" s="70"/>
      <c r="ZH16" s="70"/>
      <c r="ZI16" s="70"/>
      <c r="ZJ16" s="70"/>
      <c r="ZK16" s="70"/>
      <c r="ZL16" s="70"/>
      <c r="ZM16" s="70"/>
      <c r="ZN16" s="70"/>
      <c r="ZO16" s="70"/>
      <c r="ZP16" s="70"/>
      <c r="ZQ16" s="70"/>
      <c r="ZR16" s="70"/>
      <c r="ZS16" s="70"/>
      <c r="ZT16" s="70"/>
      <c r="ZU16" s="70"/>
      <c r="ZV16" s="70"/>
      <c r="ZW16" s="70"/>
      <c r="ZX16" s="70"/>
      <c r="ZY16" s="70"/>
      <c r="ZZ16" s="70"/>
      <c r="AAA16" s="70"/>
      <c r="AAB16" s="70"/>
      <c r="AAC16" s="70"/>
      <c r="AAD16" s="70"/>
      <c r="AAE16" s="70"/>
      <c r="AAF16" s="70"/>
      <c r="AAG16" s="70"/>
      <c r="AAH16" s="70"/>
      <c r="AAI16" s="70"/>
      <c r="AAJ16" s="70"/>
      <c r="AAK16" s="70"/>
      <c r="AAL16" s="70"/>
      <c r="AAM16" s="70"/>
      <c r="AAN16" s="70"/>
      <c r="AAO16" s="70"/>
      <c r="AAP16" s="70"/>
      <c r="AAQ16" s="70"/>
      <c r="AAR16" s="70"/>
      <c r="AAS16" s="70"/>
      <c r="AAT16" s="70"/>
      <c r="AAU16" s="70"/>
      <c r="AAV16" s="70"/>
      <c r="AAW16" s="70"/>
      <c r="AAX16" s="70"/>
      <c r="AAY16" s="70"/>
      <c r="AAZ16" s="70"/>
      <c r="ABA16" s="70"/>
      <c r="ABB16" s="70"/>
      <c r="ABC16" s="70"/>
      <c r="ABD16" s="70"/>
      <c r="ABE16" s="70"/>
      <c r="ABF16" s="70"/>
      <c r="ABG16" s="70"/>
      <c r="ABH16" s="70"/>
      <c r="ABI16" s="70"/>
      <c r="ABJ16" s="70"/>
      <c r="ABK16" s="70"/>
      <c r="ABL16" s="70"/>
      <c r="ABM16" s="70"/>
      <c r="ABN16" s="70"/>
      <c r="ABO16" s="70"/>
      <c r="ABP16" s="70"/>
      <c r="ABQ16" s="70"/>
      <c r="ABR16" s="70"/>
      <c r="ABS16" s="70"/>
      <c r="ABT16" s="70"/>
      <c r="ABU16" s="70"/>
      <c r="ABV16" s="70"/>
      <c r="ABW16" s="70"/>
      <c r="ABX16" s="70"/>
      <c r="ABY16" s="70"/>
      <c r="ABZ16" s="70"/>
      <c r="ACA16" s="70"/>
      <c r="ACB16" s="70"/>
      <c r="ACC16" s="70"/>
      <c r="ACD16" s="70"/>
      <c r="ACE16" s="70"/>
      <c r="ACF16" s="70"/>
      <c r="ACG16" s="70"/>
      <c r="ACH16" s="70"/>
      <c r="ACI16" s="70"/>
      <c r="ACJ16" s="70"/>
      <c r="ACK16" s="70"/>
      <c r="ACL16" s="70"/>
      <c r="ACM16" s="70"/>
      <c r="ACN16" s="70"/>
      <c r="ACO16" s="70"/>
      <c r="ACP16" s="70"/>
      <c r="ACQ16" s="70"/>
      <c r="ACR16" s="70"/>
      <c r="ACS16" s="70"/>
      <c r="ACT16" s="70"/>
      <c r="ACU16" s="70"/>
      <c r="ACV16" s="70"/>
      <c r="ACW16" s="70"/>
      <c r="ACX16" s="70"/>
      <c r="ACY16" s="70"/>
      <c r="ACZ16" s="70"/>
      <c r="ADA16" s="70"/>
      <c r="ADB16" s="70"/>
      <c r="ADC16" s="70"/>
      <c r="ADD16" s="70"/>
      <c r="ADE16" s="70"/>
      <c r="ADF16" s="70"/>
      <c r="ADG16" s="70"/>
      <c r="ADH16" s="70"/>
      <c r="ADI16" s="70"/>
      <c r="ADJ16" s="70"/>
      <c r="ADK16" s="70"/>
      <c r="ADL16" s="70"/>
      <c r="ADM16" s="70"/>
      <c r="ADN16" s="70"/>
      <c r="ADO16" s="70"/>
      <c r="ADP16" s="70"/>
      <c r="ADQ16" s="70"/>
      <c r="ADR16" s="70"/>
      <c r="ADS16" s="70"/>
      <c r="ADT16" s="70"/>
      <c r="ADU16" s="70"/>
      <c r="ADV16" s="70"/>
      <c r="ADW16" s="70"/>
      <c r="ADX16" s="70"/>
      <c r="ADY16" s="70"/>
      <c r="ADZ16" s="70"/>
      <c r="AEA16" s="70"/>
      <c r="AEB16" s="70"/>
      <c r="AEC16" s="70"/>
      <c r="AED16" s="70"/>
      <c r="AEE16" s="70"/>
      <c r="AEF16" s="70"/>
      <c r="AEG16" s="70"/>
      <c r="AEH16" s="70"/>
      <c r="AEI16" s="70"/>
      <c r="AEJ16" s="70"/>
      <c r="AEK16" s="70"/>
      <c r="AEL16" s="70"/>
      <c r="AEM16" s="70"/>
      <c r="AEN16" s="70"/>
      <c r="AEO16" s="70"/>
      <c r="AEP16" s="70"/>
      <c r="AEQ16" s="70"/>
      <c r="AER16" s="70"/>
      <c r="AES16" s="70"/>
      <c r="AET16" s="70"/>
      <c r="AEU16" s="70"/>
      <c r="AEV16" s="70"/>
      <c r="AEW16" s="70"/>
      <c r="AEX16" s="70"/>
      <c r="AEY16" s="70"/>
      <c r="AEZ16" s="70"/>
      <c r="AFA16" s="70"/>
      <c r="AFB16" s="70"/>
      <c r="AFC16" s="70"/>
      <c r="AFD16" s="70"/>
      <c r="AFE16" s="70"/>
      <c r="AFF16" s="70"/>
      <c r="AFG16" s="70"/>
      <c r="AFH16" s="70"/>
      <c r="AFI16" s="70"/>
      <c r="AFJ16" s="70"/>
      <c r="AFK16" s="70"/>
      <c r="AFL16" s="70"/>
      <c r="AFM16" s="70"/>
      <c r="AFN16" s="70"/>
      <c r="AFO16" s="70"/>
      <c r="AFP16" s="70"/>
      <c r="AFQ16" s="70"/>
      <c r="AFR16" s="70"/>
      <c r="AFS16" s="70"/>
      <c r="AFT16" s="70"/>
      <c r="AFU16" s="70"/>
      <c r="AFV16" s="70"/>
      <c r="AFW16" s="70"/>
      <c r="AFX16" s="70"/>
      <c r="AFY16" s="70"/>
      <c r="AFZ16" s="70"/>
      <c r="AGA16" s="70"/>
      <c r="AGB16" s="70"/>
      <c r="AGC16" s="70"/>
      <c r="AGD16" s="70"/>
      <c r="AGE16" s="70"/>
      <c r="AGF16" s="70"/>
      <c r="AGG16" s="70"/>
      <c r="AGH16" s="70"/>
      <c r="AGI16" s="70"/>
      <c r="AGJ16" s="70"/>
      <c r="AGK16" s="70"/>
      <c r="AGL16" s="70"/>
      <c r="AGM16" s="70"/>
      <c r="AGN16" s="70"/>
      <c r="AGO16" s="70"/>
      <c r="AGP16" s="70"/>
      <c r="AGQ16" s="70"/>
      <c r="AGR16" s="70"/>
      <c r="AGS16" s="70"/>
      <c r="AGT16" s="70"/>
      <c r="AGU16" s="70"/>
      <c r="AGV16" s="70"/>
      <c r="AGW16" s="70"/>
      <c r="AGX16" s="70"/>
      <c r="AGY16" s="70"/>
      <c r="AGZ16" s="70"/>
      <c r="AHA16" s="70"/>
      <c r="AHB16" s="70"/>
      <c r="AHC16" s="70"/>
      <c r="AHD16" s="70"/>
      <c r="AHE16" s="70"/>
      <c r="AHF16" s="70"/>
      <c r="AHG16" s="70"/>
      <c r="AHH16" s="70"/>
      <c r="AHI16" s="70"/>
      <c r="AHJ16" s="70"/>
      <c r="AHK16" s="70"/>
      <c r="AHL16" s="70"/>
      <c r="AHM16" s="70"/>
      <c r="AHN16" s="70"/>
      <c r="AHO16" s="70"/>
      <c r="AHP16" s="70"/>
      <c r="AHQ16" s="70"/>
      <c r="AHR16" s="70"/>
      <c r="AHS16" s="70"/>
      <c r="AHT16" s="70"/>
      <c r="AHU16" s="70"/>
      <c r="AHV16" s="70"/>
      <c r="AHW16" s="70"/>
      <c r="AHX16" s="70"/>
      <c r="AHY16" s="70"/>
      <c r="AHZ16" s="70"/>
      <c r="AIA16" s="70"/>
      <c r="AIB16" s="70"/>
      <c r="AIC16" s="70"/>
      <c r="AID16" s="70"/>
      <c r="AIE16" s="70"/>
      <c r="AIF16" s="70"/>
      <c r="AIG16" s="70"/>
      <c r="AIH16" s="70"/>
      <c r="AII16" s="70"/>
      <c r="AIJ16" s="70"/>
      <c r="AIK16" s="70"/>
      <c r="AIL16" s="70"/>
      <c r="AIM16" s="70"/>
      <c r="AIN16" s="70"/>
      <c r="AIO16" s="70"/>
      <c r="AIP16" s="70"/>
      <c r="AIQ16" s="70"/>
      <c r="AIR16" s="70"/>
      <c r="AIS16" s="70"/>
      <c r="AIT16" s="70"/>
      <c r="AIU16" s="70"/>
      <c r="AIV16" s="70"/>
      <c r="AIW16" s="70"/>
      <c r="AIX16" s="70"/>
      <c r="AIY16" s="70"/>
      <c r="AIZ16" s="70"/>
      <c r="AJA16" s="70"/>
      <c r="AJB16" s="70"/>
      <c r="AJC16" s="70"/>
      <c r="AJD16" s="70"/>
      <c r="AJE16" s="70"/>
      <c r="AJF16" s="70"/>
      <c r="AJG16" s="70"/>
      <c r="AJH16" s="70"/>
      <c r="AJI16" s="70"/>
      <c r="AJJ16" s="70"/>
      <c r="AJK16" s="70"/>
      <c r="AJL16" s="70"/>
      <c r="AJM16" s="70"/>
      <c r="AJN16" s="70"/>
      <c r="AJO16" s="70"/>
      <c r="AJP16" s="70"/>
      <c r="AJQ16" s="70"/>
      <c r="AJR16" s="70"/>
      <c r="AJS16" s="70"/>
      <c r="AJT16" s="70"/>
      <c r="AJU16" s="70"/>
      <c r="AJV16" s="70"/>
      <c r="AJW16" s="70"/>
      <c r="AJX16" s="70"/>
      <c r="AJY16" s="70"/>
      <c r="AJZ16" s="70"/>
      <c r="AKA16" s="70"/>
      <c r="AKB16" s="70"/>
      <c r="AKC16" s="70"/>
      <c r="AKD16" s="70"/>
      <c r="AKE16" s="70"/>
      <c r="AKF16" s="70"/>
      <c r="AKG16" s="70"/>
      <c r="AKH16" s="70"/>
      <c r="AKI16" s="70"/>
      <c r="AKJ16" s="70"/>
      <c r="AKK16" s="70"/>
      <c r="AKL16" s="70"/>
      <c r="AKM16" s="70"/>
      <c r="AKN16" s="70"/>
      <c r="AKO16" s="70"/>
      <c r="AKP16" s="70"/>
      <c r="AKQ16" s="70"/>
      <c r="AKR16" s="70"/>
      <c r="AKS16" s="70"/>
      <c r="AKT16" s="70"/>
      <c r="AKU16" s="70"/>
      <c r="AKV16" s="70"/>
      <c r="AKW16" s="70"/>
      <c r="AKX16" s="70"/>
      <c r="AKY16" s="70"/>
      <c r="AKZ16" s="70"/>
      <c r="ALA16" s="70"/>
      <c r="ALB16" s="70"/>
      <c r="ALC16" s="70"/>
      <c r="ALD16" s="70"/>
      <c r="ALE16" s="70"/>
      <c r="ALF16" s="70"/>
      <c r="ALG16" s="70"/>
      <c r="ALH16" s="70"/>
      <c r="ALI16" s="70"/>
      <c r="ALJ16" s="70"/>
      <c r="ALK16" s="70"/>
      <c r="ALL16" s="70"/>
      <c r="ALM16" s="70"/>
      <c r="ALN16" s="70"/>
      <c r="ALO16" s="70"/>
      <c r="ALP16" s="70"/>
      <c r="ALQ16" s="70"/>
      <c r="ALR16" s="70"/>
      <c r="ALS16" s="70"/>
      <c r="ALT16" s="70"/>
      <c r="ALU16" s="70"/>
      <c r="ALV16" s="70"/>
      <c r="ALW16" s="70"/>
      <c r="ALX16" s="70"/>
      <c r="ALY16" s="70"/>
      <c r="ALZ16" s="70"/>
      <c r="AMA16" s="70"/>
      <c r="AMB16" s="70"/>
      <c r="AMC16" s="70"/>
      <c r="AMD16" s="70"/>
      <c r="AME16" s="70"/>
      <c r="AMF16" s="70"/>
      <c r="AMG16" s="70"/>
      <c r="AMH16" s="70"/>
      <c r="AMI16" s="70"/>
      <c r="AMJ16" s="70"/>
      <c r="AMK16" s="70"/>
      <c r="AML16" s="70"/>
      <c r="AMM16" s="70"/>
      <c r="AMN16" s="70"/>
      <c r="AMO16" s="70"/>
      <c r="AMP16" s="70"/>
      <c r="AMQ16" s="70"/>
      <c r="AMR16" s="70"/>
      <c r="AMS16" s="70"/>
    </row>
    <row r="17" spans="1:1033" s="93" customFormat="1" ht="19.5" customHeight="1">
      <c r="A17" s="88" t="s">
        <v>114</v>
      </c>
      <c r="B17" s="304" t="s">
        <v>115</v>
      </c>
      <c r="C17" s="304"/>
      <c r="D17" s="304"/>
      <c r="E17" s="304"/>
      <c r="F17" s="304"/>
      <c r="G17" s="94">
        <v>0.6</v>
      </c>
      <c r="H17" s="95"/>
      <c r="I17" s="96" t="s">
        <v>116</v>
      </c>
      <c r="J17" s="97" t="s">
        <v>117</v>
      </c>
      <c r="K17" s="70"/>
      <c r="L17" s="70" t="s">
        <v>118</v>
      </c>
      <c r="M17" s="92"/>
      <c r="N17" s="70"/>
      <c r="O17" s="70"/>
      <c r="P17" s="92"/>
      <c r="Q17" s="70"/>
      <c r="R17" s="70"/>
      <c r="S17" s="92"/>
      <c r="T17" s="70"/>
      <c r="U17" s="70"/>
      <c r="V17" s="70"/>
      <c r="W17" s="70"/>
      <c r="X17" s="70"/>
      <c r="Y17" s="70"/>
      <c r="Z17" s="70"/>
      <c r="AA17" s="70"/>
      <c r="AB17" s="70"/>
      <c r="AC17" s="70"/>
      <c r="AD17" s="70"/>
      <c r="AE17" s="70"/>
      <c r="AF17" s="70"/>
      <c r="AG17" s="70"/>
      <c r="AH17" s="70"/>
      <c r="AI17" s="70"/>
      <c r="AJ17" s="70"/>
      <c r="AK17" s="70"/>
      <c r="AL17" s="70"/>
      <c r="AM17" s="70"/>
      <c r="AN17" s="70"/>
      <c r="AO17" s="70"/>
      <c r="AP17" s="70"/>
      <c r="AQ17" s="70"/>
      <c r="AR17" s="70"/>
      <c r="AS17" s="70"/>
      <c r="AT17" s="70"/>
      <c r="AU17" s="70"/>
      <c r="AV17" s="70"/>
      <c r="AW17" s="70"/>
      <c r="AX17" s="70"/>
      <c r="AY17" s="70"/>
      <c r="AZ17" s="70"/>
      <c r="BA17" s="70"/>
      <c r="BB17" s="70"/>
      <c r="BC17" s="70"/>
      <c r="BD17" s="70"/>
      <c r="BE17" s="70"/>
      <c r="BF17" s="70"/>
      <c r="BG17" s="70"/>
      <c r="BH17" s="70"/>
      <c r="BI17" s="70"/>
      <c r="BJ17" s="70"/>
      <c r="BK17" s="70"/>
      <c r="BL17" s="70"/>
      <c r="BM17" s="70"/>
      <c r="BN17" s="70"/>
      <c r="BO17" s="70"/>
      <c r="BP17" s="70"/>
      <c r="BQ17" s="70"/>
      <c r="BR17" s="70"/>
      <c r="BS17" s="70"/>
      <c r="BT17" s="70"/>
      <c r="BU17" s="70"/>
      <c r="BV17" s="70"/>
      <c r="BW17" s="70"/>
      <c r="BX17" s="70"/>
      <c r="BY17" s="70"/>
      <c r="BZ17" s="70"/>
      <c r="CA17" s="70"/>
      <c r="CB17" s="70"/>
      <c r="CC17" s="70"/>
      <c r="CD17" s="70"/>
      <c r="CE17" s="70"/>
      <c r="CF17" s="70"/>
      <c r="CG17" s="70"/>
      <c r="CH17" s="70"/>
      <c r="CI17" s="70"/>
      <c r="CJ17" s="70"/>
      <c r="CK17" s="70"/>
      <c r="CL17" s="70"/>
      <c r="CM17" s="70"/>
      <c r="CN17" s="70"/>
      <c r="CO17" s="70"/>
      <c r="CP17" s="70"/>
      <c r="CQ17" s="70"/>
      <c r="CR17" s="70"/>
      <c r="CS17" s="70"/>
      <c r="CT17" s="70"/>
      <c r="CU17" s="70"/>
      <c r="CV17" s="70"/>
      <c r="CW17" s="70"/>
      <c r="CX17" s="70"/>
      <c r="CY17" s="70"/>
      <c r="CZ17" s="70"/>
      <c r="DA17" s="70"/>
      <c r="DB17" s="70"/>
      <c r="DC17" s="70"/>
      <c r="DD17" s="70"/>
      <c r="DE17" s="70"/>
      <c r="DF17" s="70"/>
      <c r="DG17" s="70"/>
      <c r="DH17" s="70"/>
      <c r="DI17" s="70"/>
      <c r="DJ17" s="70"/>
      <c r="DK17" s="70"/>
      <c r="DL17" s="70"/>
      <c r="DM17" s="70"/>
      <c r="DN17" s="70"/>
      <c r="DO17" s="70"/>
      <c r="DP17" s="70"/>
      <c r="DQ17" s="70"/>
      <c r="DR17" s="70"/>
      <c r="DS17" s="70"/>
      <c r="DT17" s="70"/>
      <c r="DU17" s="70"/>
      <c r="DV17" s="70"/>
      <c r="DW17" s="70"/>
      <c r="DX17" s="70"/>
      <c r="DY17" s="70"/>
      <c r="DZ17" s="70"/>
      <c r="EA17" s="70"/>
      <c r="EB17" s="70"/>
      <c r="EC17" s="70"/>
      <c r="ED17" s="70"/>
      <c r="EE17" s="70"/>
      <c r="EF17" s="70"/>
      <c r="EG17" s="70"/>
      <c r="EH17" s="70"/>
      <c r="EI17" s="70"/>
      <c r="EJ17" s="70"/>
      <c r="EK17" s="70"/>
      <c r="EL17" s="70"/>
      <c r="EM17" s="70"/>
      <c r="EN17" s="70"/>
      <c r="EO17" s="70"/>
      <c r="EP17" s="70"/>
      <c r="EQ17" s="70"/>
      <c r="ER17" s="70"/>
      <c r="ES17" s="70"/>
      <c r="ET17" s="70"/>
      <c r="EU17" s="70"/>
      <c r="EV17" s="70"/>
      <c r="EW17" s="70"/>
      <c r="EX17" s="70"/>
      <c r="EY17" s="70"/>
      <c r="EZ17" s="70"/>
      <c r="FA17" s="70"/>
      <c r="FB17" s="70"/>
      <c r="FC17" s="70"/>
      <c r="FD17" s="70"/>
      <c r="FE17" s="70"/>
      <c r="FF17" s="70"/>
      <c r="FG17" s="70"/>
      <c r="FH17" s="70"/>
      <c r="FI17" s="70"/>
      <c r="FJ17" s="70"/>
      <c r="FK17" s="70"/>
      <c r="FL17" s="70"/>
      <c r="FM17" s="70"/>
      <c r="FN17" s="70"/>
      <c r="FO17" s="70"/>
      <c r="FP17" s="70"/>
      <c r="FQ17" s="70"/>
      <c r="FR17" s="70"/>
      <c r="FS17" s="70"/>
      <c r="FT17" s="70"/>
      <c r="FU17" s="70"/>
      <c r="FV17" s="70"/>
      <c r="FW17" s="70"/>
      <c r="FX17" s="70"/>
      <c r="FY17" s="70"/>
      <c r="FZ17" s="70"/>
      <c r="GA17" s="70"/>
      <c r="GB17" s="70"/>
      <c r="GC17" s="70"/>
      <c r="GD17" s="70"/>
      <c r="GE17" s="70"/>
      <c r="GF17" s="70"/>
      <c r="GG17" s="70"/>
      <c r="GH17" s="70"/>
      <c r="GI17" s="70"/>
      <c r="GJ17" s="70"/>
      <c r="GK17" s="70"/>
      <c r="GL17" s="70"/>
      <c r="GM17" s="70"/>
      <c r="GN17" s="70"/>
      <c r="GO17" s="70"/>
      <c r="GP17" s="70"/>
      <c r="GQ17" s="70"/>
      <c r="GR17" s="70"/>
      <c r="GS17" s="70"/>
      <c r="GT17" s="70"/>
      <c r="GU17" s="70"/>
      <c r="GV17" s="70"/>
      <c r="GW17" s="70"/>
      <c r="GX17" s="70"/>
      <c r="GY17" s="70"/>
      <c r="GZ17" s="70"/>
      <c r="HA17" s="70"/>
      <c r="HB17" s="70"/>
      <c r="HC17" s="70"/>
      <c r="HD17" s="70"/>
      <c r="HE17" s="70"/>
      <c r="HF17" s="70"/>
      <c r="HG17" s="70"/>
      <c r="HH17" s="70"/>
      <c r="HI17" s="70"/>
      <c r="HJ17" s="70"/>
      <c r="HK17" s="70"/>
      <c r="HL17" s="70"/>
      <c r="HM17" s="70"/>
      <c r="HN17" s="70"/>
      <c r="HO17" s="70"/>
      <c r="HP17" s="70"/>
      <c r="HQ17" s="70"/>
      <c r="HR17" s="70"/>
      <c r="HS17" s="70"/>
      <c r="HT17" s="70"/>
      <c r="HU17" s="70"/>
      <c r="HV17" s="70"/>
      <c r="HW17" s="70"/>
      <c r="HX17" s="70"/>
      <c r="HY17" s="70"/>
      <c r="HZ17" s="70"/>
      <c r="IA17" s="70"/>
      <c r="IB17" s="70"/>
      <c r="IC17" s="70"/>
      <c r="ID17" s="70"/>
      <c r="IE17" s="70"/>
      <c r="IF17" s="70"/>
      <c r="IG17" s="70"/>
      <c r="IH17" s="70"/>
      <c r="II17" s="70"/>
      <c r="IJ17" s="70"/>
      <c r="IK17" s="70"/>
      <c r="IL17" s="70"/>
      <c r="IM17" s="70"/>
      <c r="IN17" s="70"/>
      <c r="IO17" s="70"/>
      <c r="IP17" s="70"/>
      <c r="IQ17" s="70"/>
      <c r="IR17" s="70"/>
      <c r="IS17" s="70"/>
      <c r="IT17" s="70"/>
      <c r="IU17" s="70"/>
      <c r="IV17" s="70"/>
      <c r="IW17" s="70"/>
      <c r="IX17" s="70"/>
      <c r="IY17" s="70"/>
      <c r="IZ17" s="70"/>
      <c r="JA17" s="70"/>
      <c r="JB17" s="70"/>
      <c r="JC17" s="70"/>
      <c r="JD17" s="70"/>
      <c r="JE17" s="70"/>
      <c r="JF17" s="70"/>
      <c r="JG17" s="70"/>
      <c r="JH17" s="70"/>
      <c r="JI17" s="70"/>
      <c r="JJ17" s="70"/>
      <c r="JK17" s="70"/>
      <c r="JL17" s="70"/>
      <c r="JM17" s="70"/>
      <c r="JN17" s="70"/>
      <c r="JO17" s="70"/>
      <c r="JP17" s="70"/>
      <c r="JQ17" s="70"/>
      <c r="JR17" s="70"/>
      <c r="JS17" s="70"/>
      <c r="JT17" s="70"/>
      <c r="JU17" s="70"/>
      <c r="JV17" s="70"/>
      <c r="JW17" s="70"/>
      <c r="JX17" s="70"/>
      <c r="JY17" s="70"/>
      <c r="JZ17" s="70"/>
      <c r="KA17" s="70"/>
      <c r="KB17" s="70"/>
      <c r="KC17" s="70"/>
      <c r="KD17" s="70"/>
      <c r="KE17" s="70"/>
      <c r="KF17" s="70"/>
      <c r="KG17" s="70"/>
      <c r="KH17" s="70"/>
      <c r="KI17" s="70"/>
      <c r="KJ17" s="70"/>
      <c r="KK17" s="70"/>
      <c r="KL17" s="70"/>
      <c r="KM17" s="70"/>
      <c r="KN17" s="70"/>
      <c r="KO17" s="70"/>
      <c r="KP17" s="70"/>
      <c r="KQ17" s="70"/>
      <c r="KR17" s="70"/>
      <c r="KS17" s="70"/>
      <c r="KT17" s="70"/>
      <c r="KU17" s="70"/>
      <c r="KV17" s="70"/>
      <c r="KW17" s="70"/>
      <c r="KX17" s="70"/>
      <c r="KY17" s="70"/>
      <c r="KZ17" s="70"/>
      <c r="LA17" s="70"/>
      <c r="LB17" s="70"/>
      <c r="LC17" s="70"/>
      <c r="LD17" s="70"/>
      <c r="LE17" s="70"/>
      <c r="LF17" s="70"/>
      <c r="LG17" s="70"/>
      <c r="LH17" s="70"/>
      <c r="LI17" s="70"/>
      <c r="LJ17" s="70"/>
      <c r="LK17" s="70"/>
      <c r="LL17" s="70"/>
      <c r="LM17" s="70"/>
      <c r="LN17" s="70"/>
      <c r="LO17" s="70"/>
      <c r="LP17" s="70"/>
      <c r="LQ17" s="70"/>
      <c r="LR17" s="70"/>
      <c r="LS17" s="70"/>
      <c r="LT17" s="70"/>
      <c r="LU17" s="70"/>
      <c r="LV17" s="70"/>
      <c r="LW17" s="70"/>
      <c r="LX17" s="70"/>
      <c r="LY17" s="70"/>
      <c r="LZ17" s="70"/>
      <c r="MA17" s="70"/>
      <c r="MB17" s="70"/>
      <c r="MC17" s="70"/>
      <c r="MD17" s="70"/>
      <c r="ME17" s="70"/>
      <c r="MF17" s="70"/>
      <c r="MG17" s="70"/>
      <c r="MH17" s="70"/>
      <c r="MI17" s="70"/>
      <c r="MJ17" s="70"/>
      <c r="MK17" s="70"/>
      <c r="ML17" s="70"/>
      <c r="MM17" s="70"/>
      <c r="MN17" s="70"/>
      <c r="MO17" s="70"/>
      <c r="MP17" s="70"/>
      <c r="MQ17" s="70"/>
      <c r="MR17" s="70"/>
      <c r="MS17" s="70"/>
      <c r="MT17" s="70"/>
      <c r="MU17" s="70"/>
      <c r="MV17" s="70"/>
      <c r="MW17" s="70"/>
      <c r="MX17" s="70"/>
      <c r="MY17" s="70"/>
      <c r="MZ17" s="70"/>
      <c r="NA17" s="70"/>
      <c r="NB17" s="70"/>
      <c r="NC17" s="70"/>
      <c r="ND17" s="70"/>
      <c r="NE17" s="70"/>
      <c r="NF17" s="70"/>
      <c r="NG17" s="70"/>
      <c r="NH17" s="70"/>
      <c r="NI17" s="70"/>
      <c r="NJ17" s="70"/>
      <c r="NK17" s="70"/>
      <c r="NL17" s="70"/>
      <c r="NM17" s="70"/>
      <c r="NN17" s="70"/>
      <c r="NO17" s="70"/>
      <c r="NP17" s="70"/>
      <c r="NQ17" s="70"/>
      <c r="NR17" s="70"/>
      <c r="NS17" s="70"/>
      <c r="NT17" s="70"/>
      <c r="NU17" s="70"/>
      <c r="NV17" s="70"/>
      <c r="NW17" s="70"/>
      <c r="NX17" s="70"/>
      <c r="NY17" s="70"/>
      <c r="NZ17" s="70"/>
      <c r="OA17" s="70"/>
      <c r="OB17" s="70"/>
      <c r="OC17" s="70"/>
      <c r="OD17" s="70"/>
      <c r="OE17" s="70"/>
      <c r="OF17" s="70"/>
      <c r="OG17" s="70"/>
      <c r="OH17" s="70"/>
      <c r="OI17" s="70"/>
      <c r="OJ17" s="70"/>
      <c r="OK17" s="70"/>
      <c r="OL17" s="70"/>
      <c r="OM17" s="70"/>
      <c r="ON17" s="70"/>
      <c r="OO17" s="70"/>
      <c r="OP17" s="70"/>
      <c r="OQ17" s="70"/>
      <c r="OR17" s="70"/>
      <c r="OS17" s="70"/>
      <c r="OT17" s="70"/>
      <c r="OU17" s="70"/>
      <c r="OV17" s="70"/>
      <c r="OW17" s="70"/>
      <c r="OX17" s="70"/>
      <c r="OY17" s="70"/>
      <c r="OZ17" s="70"/>
      <c r="PA17" s="70"/>
      <c r="PB17" s="70"/>
      <c r="PC17" s="70"/>
      <c r="PD17" s="70"/>
      <c r="PE17" s="70"/>
      <c r="PF17" s="70"/>
      <c r="PG17" s="70"/>
      <c r="PH17" s="70"/>
      <c r="PI17" s="70"/>
      <c r="PJ17" s="70"/>
      <c r="PK17" s="70"/>
      <c r="PL17" s="70"/>
      <c r="PM17" s="70"/>
      <c r="PN17" s="70"/>
      <c r="PO17" s="70"/>
      <c r="PP17" s="70"/>
      <c r="PQ17" s="70"/>
      <c r="PR17" s="70"/>
      <c r="PS17" s="70"/>
      <c r="PT17" s="70"/>
      <c r="PU17" s="70"/>
      <c r="PV17" s="70"/>
      <c r="PW17" s="70"/>
      <c r="PX17" s="70"/>
      <c r="PY17" s="70"/>
      <c r="PZ17" s="70"/>
      <c r="QA17" s="70"/>
      <c r="QB17" s="70"/>
      <c r="QC17" s="70"/>
      <c r="QD17" s="70"/>
      <c r="QE17" s="70"/>
      <c r="QF17" s="70"/>
      <c r="QG17" s="70"/>
      <c r="QH17" s="70"/>
      <c r="QI17" s="70"/>
      <c r="QJ17" s="70"/>
      <c r="QK17" s="70"/>
      <c r="QL17" s="70"/>
      <c r="QM17" s="70"/>
      <c r="QN17" s="70"/>
      <c r="QO17" s="70"/>
      <c r="QP17" s="70"/>
      <c r="QQ17" s="70"/>
      <c r="QR17" s="70"/>
      <c r="QS17" s="70"/>
      <c r="QT17" s="70"/>
      <c r="QU17" s="70"/>
      <c r="QV17" s="70"/>
      <c r="QW17" s="70"/>
      <c r="QX17" s="70"/>
      <c r="QY17" s="70"/>
      <c r="QZ17" s="70"/>
      <c r="RA17" s="70"/>
      <c r="RB17" s="70"/>
      <c r="RC17" s="70"/>
      <c r="RD17" s="70"/>
      <c r="RE17" s="70"/>
      <c r="RF17" s="70"/>
      <c r="RG17" s="70"/>
      <c r="RH17" s="70"/>
      <c r="RI17" s="70"/>
      <c r="RJ17" s="70"/>
      <c r="RK17" s="70"/>
      <c r="RL17" s="70"/>
      <c r="RM17" s="70"/>
      <c r="RN17" s="70"/>
      <c r="RO17" s="70"/>
      <c r="RP17" s="70"/>
      <c r="RQ17" s="70"/>
      <c r="RR17" s="70"/>
      <c r="RS17" s="70"/>
      <c r="RT17" s="70"/>
      <c r="RU17" s="70"/>
      <c r="RV17" s="70"/>
      <c r="RW17" s="70"/>
      <c r="RX17" s="70"/>
      <c r="RY17" s="70"/>
      <c r="RZ17" s="70"/>
      <c r="SA17" s="70"/>
      <c r="SB17" s="70"/>
      <c r="SC17" s="70"/>
      <c r="SD17" s="70"/>
      <c r="SE17" s="70"/>
      <c r="SF17" s="70"/>
      <c r="SG17" s="70"/>
      <c r="SH17" s="70"/>
      <c r="SI17" s="70"/>
      <c r="SJ17" s="70"/>
      <c r="SK17" s="70"/>
      <c r="SL17" s="70"/>
      <c r="SM17" s="70"/>
      <c r="SN17" s="70"/>
      <c r="SO17" s="70"/>
      <c r="SP17" s="70"/>
      <c r="SQ17" s="70"/>
      <c r="SR17" s="70"/>
      <c r="SS17" s="70"/>
      <c r="ST17" s="70"/>
      <c r="SU17" s="70"/>
      <c r="SV17" s="70"/>
      <c r="SW17" s="70"/>
      <c r="SX17" s="70"/>
      <c r="SY17" s="70"/>
      <c r="SZ17" s="70"/>
      <c r="TA17" s="70"/>
      <c r="TB17" s="70"/>
      <c r="TC17" s="70"/>
      <c r="TD17" s="70"/>
      <c r="TE17" s="70"/>
      <c r="TF17" s="70"/>
      <c r="TG17" s="70"/>
      <c r="TH17" s="70"/>
      <c r="TI17" s="70"/>
      <c r="TJ17" s="70"/>
      <c r="TK17" s="70"/>
      <c r="TL17" s="70"/>
      <c r="TM17" s="70"/>
      <c r="TN17" s="70"/>
      <c r="TO17" s="70"/>
      <c r="TP17" s="70"/>
      <c r="TQ17" s="70"/>
      <c r="TR17" s="70"/>
      <c r="TS17" s="70"/>
      <c r="TT17" s="70"/>
      <c r="TU17" s="70"/>
      <c r="TV17" s="70"/>
      <c r="TW17" s="70"/>
      <c r="TX17" s="70"/>
      <c r="TY17" s="70"/>
      <c r="TZ17" s="70"/>
      <c r="UA17" s="70"/>
      <c r="UB17" s="70"/>
      <c r="UC17" s="70"/>
      <c r="UD17" s="70"/>
      <c r="UE17" s="70"/>
      <c r="UF17" s="70"/>
      <c r="UG17" s="70"/>
      <c r="UH17" s="70"/>
      <c r="UI17" s="70"/>
      <c r="UJ17" s="70"/>
      <c r="UK17" s="70"/>
      <c r="UL17" s="70"/>
      <c r="UM17" s="70"/>
      <c r="UN17" s="70"/>
      <c r="UO17" s="70"/>
      <c r="UP17" s="70"/>
      <c r="UQ17" s="70"/>
      <c r="UR17" s="70"/>
      <c r="US17" s="70"/>
      <c r="UT17" s="70"/>
      <c r="UU17" s="70"/>
      <c r="UV17" s="70"/>
      <c r="UW17" s="70"/>
      <c r="UX17" s="70"/>
      <c r="UY17" s="70"/>
      <c r="UZ17" s="70"/>
      <c r="VA17" s="70"/>
      <c r="VB17" s="70"/>
      <c r="VC17" s="70"/>
      <c r="VD17" s="70"/>
      <c r="VE17" s="70"/>
      <c r="VF17" s="70"/>
      <c r="VG17" s="70"/>
      <c r="VH17" s="70"/>
      <c r="VI17" s="70"/>
      <c r="VJ17" s="70"/>
      <c r="VK17" s="70"/>
      <c r="VL17" s="70"/>
      <c r="VM17" s="70"/>
      <c r="VN17" s="70"/>
      <c r="VO17" s="70"/>
      <c r="VP17" s="70"/>
      <c r="VQ17" s="70"/>
      <c r="VR17" s="70"/>
      <c r="VS17" s="70"/>
      <c r="VT17" s="70"/>
      <c r="VU17" s="70"/>
      <c r="VV17" s="70"/>
      <c r="VW17" s="70"/>
      <c r="VX17" s="70"/>
      <c r="VY17" s="70"/>
      <c r="VZ17" s="70"/>
      <c r="WA17" s="70"/>
      <c r="WB17" s="70"/>
      <c r="WC17" s="70"/>
      <c r="WD17" s="70"/>
      <c r="WE17" s="70"/>
      <c r="WF17" s="70"/>
      <c r="WG17" s="70"/>
      <c r="WH17" s="70"/>
      <c r="WI17" s="70"/>
      <c r="WJ17" s="70"/>
      <c r="WK17" s="70"/>
      <c r="WL17" s="70"/>
      <c r="WM17" s="70"/>
      <c r="WN17" s="70"/>
      <c r="WO17" s="70"/>
      <c r="WP17" s="70"/>
      <c r="WQ17" s="70"/>
      <c r="WR17" s="70"/>
      <c r="WS17" s="70"/>
      <c r="WT17" s="70"/>
      <c r="WU17" s="70"/>
      <c r="WV17" s="70"/>
      <c r="WW17" s="70"/>
      <c r="WX17" s="70"/>
      <c r="WY17" s="70"/>
      <c r="WZ17" s="70"/>
      <c r="XA17" s="70"/>
      <c r="XB17" s="70"/>
      <c r="XC17" s="70"/>
      <c r="XD17" s="70"/>
      <c r="XE17" s="70"/>
      <c r="XF17" s="70"/>
      <c r="XG17" s="70"/>
      <c r="XH17" s="70"/>
      <c r="XI17" s="70"/>
      <c r="XJ17" s="70"/>
      <c r="XK17" s="70"/>
      <c r="XL17" s="70"/>
      <c r="XM17" s="70"/>
      <c r="XN17" s="70"/>
      <c r="XO17" s="70"/>
      <c r="XP17" s="70"/>
      <c r="XQ17" s="70"/>
      <c r="XR17" s="70"/>
      <c r="XS17" s="70"/>
      <c r="XT17" s="70"/>
      <c r="XU17" s="70"/>
      <c r="XV17" s="70"/>
      <c r="XW17" s="70"/>
      <c r="XX17" s="70"/>
      <c r="XY17" s="70"/>
      <c r="XZ17" s="70"/>
      <c r="YA17" s="70"/>
      <c r="YB17" s="70"/>
      <c r="YC17" s="70"/>
      <c r="YD17" s="70"/>
      <c r="YE17" s="70"/>
      <c r="YF17" s="70"/>
      <c r="YG17" s="70"/>
      <c r="YH17" s="70"/>
      <c r="YI17" s="70"/>
      <c r="YJ17" s="70"/>
      <c r="YK17" s="70"/>
      <c r="YL17" s="70"/>
      <c r="YM17" s="70"/>
      <c r="YN17" s="70"/>
      <c r="YO17" s="70"/>
      <c r="YP17" s="70"/>
      <c r="YQ17" s="70"/>
      <c r="YR17" s="70"/>
      <c r="YS17" s="70"/>
      <c r="YT17" s="70"/>
      <c r="YU17" s="70"/>
      <c r="YV17" s="70"/>
      <c r="YW17" s="70"/>
      <c r="YX17" s="70"/>
      <c r="YY17" s="70"/>
      <c r="YZ17" s="70"/>
      <c r="ZA17" s="70"/>
      <c r="ZB17" s="70"/>
      <c r="ZC17" s="70"/>
      <c r="ZD17" s="70"/>
      <c r="ZE17" s="70"/>
      <c r="ZF17" s="70"/>
      <c r="ZG17" s="70"/>
      <c r="ZH17" s="70"/>
      <c r="ZI17" s="70"/>
      <c r="ZJ17" s="70"/>
      <c r="ZK17" s="70"/>
      <c r="ZL17" s="70"/>
      <c r="ZM17" s="70"/>
      <c r="ZN17" s="70"/>
      <c r="ZO17" s="70"/>
      <c r="ZP17" s="70"/>
      <c r="ZQ17" s="70"/>
      <c r="ZR17" s="70"/>
      <c r="ZS17" s="70"/>
      <c r="ZT17" s="70"/>
      <c r="ZU17" s="70"/>
      <c r="ZV17" s="70"/>
      <c r="ZW17" s="70"/>
      <c r="ZX17" s="70"/>
      <c r="ZY17" s="70"/>
      <c r="ZZ17" s="70"/>
      <c r="AAA17" s="70"/>
      <c r="AAB17" s="70"/>
      <c r="AAC17" s="70"/>
      <c r="AAD17" s="70"/>
      <c r="AAE17" s="70"/>
      <c r="AAF17" s="70"/>
      <c r="AAG17" s="70"/>
      <c r="AAH17" s="70"/>
      <c r="AAI17" s="70"/>
      <c r="AAJ17" s="70"/>
      <c r="AAK17" s="70"/>
      <c r="AAL17" s="70"/>
      <c r="AAM17" s="70"/>
      <c r="AAN17" s="70"/>
      <c r="AAO17" s="70"/>
      <c r="AAP17" s="70"/>
      <c r="AAQ17" s="70"/>
      <c r="AAR17" s="70"/>
      <c r="AAS17" s="70"/>
      <c r="AAT17" s="70"/>
      <c r="AAU17" s="70"/>
      <c r="AAV17" s="70"/>
      <c r="AAW17" s="70"/>
      <c r="AAX17" s="70"/>
      <c r="AAY17" s="70"/>
      <c r="AAZ17" s="70"/>
      <c r="ABA17" s="70"/>
      <c r="ABB17" s="70"/>
      <c r="ABC17" s="70"/>
      <c r="ABD17" s="70"/>
      <c r="ABE17" s="70"/>
      <c r="ABF17" s="70"/>
      <c r="ABG17" s="70"/>
      <c r="ABH17" s="70"/>
      <c r="ABI17" s="70"/>
      <c r="ABJ17" s="70"/>
      <c r="ABK17" s="70"/>
      <c r="ABL17" s="70"/>
      <c r="ABM17" s="70"/>
      <c r="ABN17" s="70"/>
      <c r="ABO17" s="70"/>
      <c r="ABP17" s="70"/>
      <c r="ABQ17" s="70"/>
      <c r="ABR17" s="70"/>
      <c r="ABS17" s="70"/>
      <c r="ABT17" s="70"/>
      <c r="ABU17" s="70"/>
      <c r="ABV17" s="70"/>
      <c r="ABW17" s="70"/>
      <c r="ABX17" s="70"/>
      <c r="ABY17" s="70"/>
      <c r="ABZ17" s="70"/>
      <c r="ACA17" s="70"/>
      <c r="ACB17" s="70"/>
      <c r="ACC17" s="70"/>
      <c r="ACD17" s="70"/>
      <c r="ACE17" s="70"/>
      <c r="ACF17" s="70"/>
      <c r="ACG17" s="70"/>
      <c r="ACH17" s="70"/>
      <c r="ACI17" s="70"/>
      <c r="ACJ17" s="70"/>
      <c r="ACK17" s="70"/>
      <c r="ACL17" s="70"/>
      <c r="ACM17" s="70"/>
      <c r="ACN17" s="70"/>
      <c r="ACO17" s="70"/>
      <c r="ACP17" s="70"/>
      <c r="ACQ17" s="70"/>
      <c r="ACR17" s="70"/>
      <c r="ACS17" s="70"/>
      <c r="ACT17" s="70"/>
      <c r="ACU17" s="70"/>
      <c r="ACV17" s="70"/>
      <c r="ACW17" s="70"/>
      <c r="ACX17" s="70"/>
      <c r="ACY17" s="70"/>
      <c r="ACZ17" s="70"/>
      <c r="ADA17" s="70"/>
      <c r="ADB17" s="70"/>
      <c r="ADC17" s="70"/>
      <c r="ADD17" s="70"/>
      <c r="ADE17" s="70"/>
      <c r="ADF17" s="70"/>
      <c r="ADG17" s="70"/>
      <c r="ADH17" s="70"/>
      <c r="ADI17" s="70"/>
      <c r="ADJ17" s="70"/>
      <c r="ADK17" s="70"/>
      <c r="ADL17" s="70"/>
      <c r="ADM17" s="70"/>
      <c r="ADN17" s="70"/>
      <c r="ADO17" s="70"/>
      <c r="ADP17" s="70"/>
      <c r="ADQ17" s="70"/>
      <c r="ADR17" s="70"/>
      <c r="ADS17" s="70"/>
      <c r="ADT17" s="70"/>
      <c r="ADU17" s="70"/>
      <c r="ADV17" s="70"/>
      <c r="ADW17" s="70"/>
      <c r="ADX17" s="70"/>
      <c r="ADY17" s="70"/>
      <c r="ADZ17" s="70"/>
      <c r="AEA17" s="70"/>
      <c r="AEB17" s="70"/>
      <c r="AEC17" s="70"/>
      <c r="AED17" s="70"/>
      <c r="AEE17" s="70"/>
      <c r="AEF17" s="70"/>
      <c r="AEG17" s="70"/>
      <c r="AEH17" s="70"/>
      <c r="AEI17" s="70"/>
      <c r="AEJ17" s="70"/>
      <c r="AEK17" s="70"/>
      <c r="AEL17" s="70"/>
      <c r="AEM17" s="70"/>
      <c r="AEN17" s="70"/>
      <c r="AEO17" s="70"/>
      <c r="AEP17" s="70"/>
      <c r="AEQ17" s="70"/>
      <c r="AER17" s="70"/>
      <c r="AES17" s="70"/>
      <c r="AET17" s="70"/>
      <c r="AEU17" s="70"/>
      <c r="AEV17" s="70"/>
      <c r="AEW17" s="70"/>
      <c r="AEX17" s="70"/>
      <c r="AEY17" s="70"/>
      <c r="AEZ17" s="70"/>
      <c r="AFA17" s="70"/>
      <c r="AFB17" s="70"/>
      <c r="AFC17" s="70"/>
      <c r="AFD17" s="70"/>
      <c r="AFE17" s="70"/>
      <c r="AFF17" s="70"/>
      <c r="AFG17" s="70"/>
      <c r="AFH17" s="70"/>
      <c r="AFI17" s="70"/>
      <c r="AFJ17" s="70"/>
      <c r="AFK17" s="70"/>
      <c r="AFL17" s="70"/>
      <c r="AFM17" s="70"/>
      <c r="AFN17" s="70"/>
      <c r="AFO17" s="70"/>
      <c r="AFP17" s="70"/>
      <c r="AFQ17" s="70"/>
      <c r="AFR17" s="70"/>
      <c r="AFS17" s="70"/>
      <c r="AFT17" s="70"/>
      <c r="AFU17" s="70"/>
      <c r="AFV17" s="70"/>
      <c r="AFW17" s="70"/>
      <c r="AFX17" s="70"/>
      <c r="AFY17" s="70"/>
      <c r="AFZ17" s="70"/>
      <c r="AGA17" s="70"/>
      <c r="AGB17" s="70"/>
      <c r="AGC17" s="70"/>
      <c r="AGD17" s="70"/>
      <c r="AGE17" s="70"/>
      <c r="AGF17" s="70"/>
      <c r="AGG17" s="70"/>
      <c r="AGH17" s="70"/>
      <c r="AGI17" s="70"/>
      <c r="AGJ17" s="70"/>
      <c r="AGK17" s="70"/>
      <c r="AGL17" s="70"/>
      <c r="AGM17" s="70"/>
      <c r="AGN17" s="70"/>
      <c r="AGO17" s="70"/>
      <c r="AGP17" s="70"/>
      <c r="AGQ17" s="70"/>
      <c r="AGR17" s="70"/>
      <c r="AGS17" s="70"/>
      <c r="AGT17" s="70"/>
      <c r="AGU17" s="70"/>
      <c r="AGV17" s="70"/>
      <c r="AGW17" s="70"/>
      <c r="AGX17" s="70"/>
      <c r="AGY17" s="70"/>
      <c r="AGZ17" s="70"/>
      <c r="AHA17" s="70"/>
      <c r="AHB17" s="70"/>
      <c r="AHC17" s="70"/>
      <c r="AHD17" s="70"/>
      <c r="AHE17" s="70"/>
      <c r="AHF17" s="70"/>
      <c r="AHG17" s="70"/>
      <c r="AHH17" s="70"/>
      <c r="AHI17" s="70"/>
      <c r="AHJ17" s="70"/>
      <c r="AHK17" s="70"/>
      <c r="AHL17" s="70"/>
      <c r="AHM17" s="70"/>
      <c r="AHN17" s="70"/>
      <c r="AHO17" s="70"/>
      <c r="AHP17" s="70"/>
      <c r="AHQ17" s="70"/>
      <c r="AHR17" s="70"/>
      <c r="AHS17" s="70"/>
      <c r="AHT17" s="70"/>
      <c r="AHU17" s="70"/>
      <c r="AHV17" s="70"/>
      <c r="AHW17" s="70"/>
      <c r="AHX17" s="70"/>
      <c r="AHY17" s="70"/>
      <c r="AHZ17" s="70"/>
      <c r="AIA17" s="70"/>
      <c r="AIB17" s="70"/>
      <c r="AIC17" s="70"/>
      <c r="AID17" s="70"/>
      <c r="AIE17" s="70"/>
      <c r="AIF17" s="70"/>
      <c r="AIG17" s="70"/>
      <c r="AIH17" s="70"/>
      <c r="AII17" s="70"/>
      <c r="AIJ17" s="70"/>
      <c r="AIK17" s="70"/>
      <c r="AIL17" s="70"/>
      <c r="AIM17" s="70"/>
      <c r="AIN17" s="70"/>
      <c r="AIO17" s="70"/>
      <c r="AIP17" s="70"/>
      <c r="AIQ17" s="70"/>
      <c r="AIR17" s="70"/>
      <c r="AIS17" s="70"/>
      <c r="AIT17" s="70"/>
      <c r="AIU17" s="70"/>
      <c r="AIV17" s="70"/>
      <c r="AIW17" s="70"/>
      <c r="AIX17" s="70"/>
      <c r="AIY17" s="70"/>
      <c r="AIZ17" s="70"/>
      <c r="AJA17" s="70"/>
      <c r="AJB17" s="70"/>
      <c r="AJC17" s="70"/>
      <c r="AJD17" s="70"/>
      <c r="AJE17" s="70"/>
      <c r="AJF17" s="70"/>
      <c r="AJG17" s="70"/>
      <c r="AJH17" s="70"/>
      <c r="AJI17" s="70"/>
      <c r="AJJ17" s="70"/>
      <c r="AJK17" s="70"/>
      <c r="AJL17" s="70"/>
      <c r="AJM17" s="70"/>
      <c r="AJN17" s="70"/>
      <c r="AJO17" s="70"/>
      <c r="AJP17" s="70"/>
      <c r="AJQ17" s="70"/>
      <c r="AJR17" s="70"/>
      <c r="AJS17" s="70"/>
      <c r="AJT17" s="70"/>
      <c r="AJU17" s="70"/>
      <c r="AJV17" s="70"/>
      <c r="AJW17" s="70"/>
      <c r="AJX17" s="70"/>
      <c r="AJY17" s="70"/>
      <c r="AJZ17" s="70"/>
      <c r="AKA17" s="70"/>
      <c r="AKB17" s="70"/>
      <c r="AKC17" s="70"/>
      <c r="AKD17" s="70"/>
      <c r="AKE17" s="70"/>
      <c r="AKF17" s="70"/>
      <c r="AKG17" s="70"/>
      <c r="AKH17" s="70"/>
      <c r="AKI17" s="70"/>
      <c r="AKJ17" s="70"/>
      <c r="AKK17" s="70"/>
      <c r="AKL17" s="70"/>
      <c r="AKM17" s="70"/>
      <c r="AKN17" s="70"/>
      <c r="AKO17" s="70"/>
      <c r="AKP17" s="70"/>
      <c r="AKQ17" s="70"/>
      <c r="AKR17" s="70"/>
      <c r="AKS17" s="70"/>
      <c r="AKT17" s="70"/>
      <c r="AKU17" s="70"/>
      <c r="AKV17" s="70"/>
      <c r="AKW17" s="70"/>
      <c r="AKX17" s="70"/>
      <c r="AKY17" s="70"/>
      <c r="AKZ17" s="70"/>
      <c r="ALA17" s="70"/>
      <c r="ALB17" s="70"/>
      <c r="ALC17" s="70"/>
      <c r="ALD17" s="70"/>
      <c r="ALE17" s="70"/>
      <c r="ALF17" s="70"/>
      <c r="ALG17" s="70"/>
      <c r="ALH17" s="70"/>
      <c r="ALI17" s="70"/>
      <c r="ALJ17" s="70"/>
      <c r="ALK17" s="70"/>
      <c r="ALL17" s="70"/>
      <c r="ALM17" s="70"/>
      <c r="ALN17" s="70"/>
      <c r="ALO17" s="70"/>
      <c r="ALP17" s="70"/>
      <c r="ALQ17" s="70"/>
      <c r="ALR17" s="70"/>
      <c r="ALS17" s="70"/>
      <c r="ALT17" s="70"/>
      <c r="ALU17" s="70"/>
      <c r="ALV17" s="70"/>
      <c r="ALW17" s="70"/>
      <c r="ALX17" s="70"/>
      <c r="ALY17" s="70"/>
      <c r="ALZ17" s="70"/>
      <c r="AMA17" s="70"/>
      <c r="AMB17" s="70"/>
      <c r="AMC17" s="70"/>
      <c r="AMD17" s="70"/>
      <c r="AME17" s="70"/>
      <c r="AMF17" s="70"/>
      <c r="AMG17" s="70"/>
      <c r="AMH17" s="70"/>
      <c r="AMI17" s="70"/>
      <c r="AMJ17" s="70"/>
      <c r="AMK17" s="70"/>
      <c r="AML17" s="70"/>
      <c r="AMM17" s="70"/>
      <c r="AMN17" s="70"/>
      <c r="AMO17" s="70"/>
      <c r="AMP17" s="70"/>
      <c r="AMQ17" s="70"/>
      <c r="AMR17" s="70"/>
      <c r="AMS17" s="70"/>
    </row>
    <row r="18" spans="1:1033" s="107" customFormat="1" ht="37.5" customHeight="1">
      <c r="A18" s="102" t="s">
        <v>119</v>
      </c>
      <c r="B18" s="103" t="s">
        <v>120</v>
      </c>
      <c r="C18" s="104">
        <v>3</v>
      </c>
      <c r="D18" s="105" t="s">
        <v>121</v>
      </c>
      <c r="E18" s="104">
        <v>2</v>
      </c>
      <c r="F18" s="105" t="s">
        <v>122</v>
      </c>
      <c r="G18" s="102"/>
      <c r="H18" s="102"/>
      <c r="I18" s="106" t="s">
        <v>123</v>
      </c>
      <c r="J18" s="106" t="s">
        <v>124</v>
      </c>
      <c r="K18" s="82"/>
      <c r="N18" s="82"/>
      <c r="O18" s="82"/>
      <c r="P18" s="108"/>
      <c r="Q18" s="82"/>
      <c r="R18" s="82"/>
      <c r="S18" s="108"/>
      <c r="T18" s="82"/>
      <c r="U18" s="82"/>
      <c r="V18" s="82"/>
      <c r="W18" s="82"/>
      <c r="X18" s="82"/>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c r="BJ18" s="82"/>
      <c r="BK18" s="82"/>
      <c r="BL18" s="82"/>
      <c r="BM18" s="82"/>
      <c r="BN18" s="82"/>
      <c r="BO18" s="82"/>
      <c r="BP18" s="82"/>
      <c r="BQ18" s="82"/>
      <c r="BR18" s="82"/>
      <c r="BS18" s="82"/>
      <c r="BT18" s="82"/>
      <c r="BU18" s="82"/>
      <c r="BV18" s="82"/>
      <c r="BW18" s="82"/>
      <c r="BX18" s="82"/>
      <c r="BY18" s="82"/>
      <c r="BZ18" s="82"/>
      <c r="CA18" s="82"/>
      <c r="CB18" s="82"/>
      <c r="CC18" s="82"/>
      <c r="CD18" s="82"/>
      <c r="CE18" s="82"/>
      <c r="CF18" s="82"/>
      <c r="CG18" s="82"/>
      <c r="CH18" s="82"/>
      <c r="CI18" s="82"/>
      <c r="CJ18" s="82"/>
      <c r="CK18" s="82"/>
      <c r="CL18" s="82"/>
      <c r="CM18" s="82"/>
      <c r="CN18" s="82"/>
      <c r="CO18" s="82"/>
      <c r="CP18" s="82"/>
      <c r="CQ18" s="82"/>
      <c r="CR18" s="82"/>
      <c r="CS18" s="82"/>
      <c r="CT18" s="82"/>
      <c r="CU18" s="82"/>
      <c r="CV18" s="82"/>
      <c r="CW18" s="82"/>
      <c r="CX18" s="82"/>
      <c r="CY18" s="82"/>
      <c r="CZ18" s="82"/>
      <c r="DA18" s="82"/>
      <c r="DB18" s="82"/>
      <c r="DC18" s="82"/>
      <c r="DD18" s="82"/>
      <c r="DE18" s="82"/>
      <c r="DF18" s="82"/>
      <c r="DG18" s="82"/>
      <c r="DH18" s="82"/>
      <c r="DI18" s="82"/>
      <c r="DJ18" s="82"/>
      <c r="DK18" s="82"/>
      <c r="DL18" s="82"/>
      <c r="DM18" s="82"/>
      <c r="DN18" s="82"/>
      <c r="DO18" s="82"/>
      <c r="DP18" s="82"/>
      <c r="DQ18" s="82"/>
      <c r="DR18" s="82"/>
      <c r="DS18" s="82"/>
      <c r="DT18" s="82"/>
      <c r="DU18" s="82"/>
      <c r="DV18" s="82"/>
      <c r="DW18" s="82"/>
      <c r="DX18" s="82"/>
      <c r="DY18" s="82"/>
      <c r="DZ18" s="82"/>
      <c r="EA18" s="82"/>
      <c r="EB18" s="82"/>
      <c r="EC18" s="82"/>
      <c r="ED18" s="82"/>
      <c r="EE18" s="82"/>
      <c r="EF18" s="82"/>
      <c r="EG18" s="82"/>
      <c r="EH18" s="82"/>
      <c r="EI18" s="82"/>
      <c r="EJ18" s="82"/>
      <c r="EK18" s="82"/>
      <c r="EL18" s="82"/>
      <c r="EM18" s="82"/>
      <c r="EN18" s="82"/>
      <c r="EO18" s="82"/>
      <c r="EP18" s="82"/>
      <c r="EQ18" s="82"/>
      <c r="ER18" s="82"/>
      <c r="ES18" s="82"/>
      <c r="ET18" s="82"/>
      <c r="EU18" s="82"/>
      <c r="EV18" s="82"/>
      <c r="EW18" s="82"/>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c r="GT18" s="82"/>
      <c r="GU18" s="82"/>
      <c r="GV18" s="82"/>
      <c r="GW18" s="82"/>
      <c r="GX18" s="82"/>
      <c r="GY18" s="82"/>
      <c r="GZ18" s="82"/>
      <c r="HA18" s="82"/>
      <c r="HB18" s="82"/>
      <c r="HC18" s="82"/>
      <c r="HD18" s="82"/>
      <c r="HE18" s="82"/>
      <c r="HF18" s="82"/>
      <c r="HG18" s="82"/>
      <c r="HH18" s="82"/>
      <c r="HI18" s="82"/>
      <c r="HJ18" s="82"/>
      <c r="HK18" s="82"/>
      <c r="HL18" s="82"/>
      <c r="HM18" s="82"/>
      <c r="HN18" s="82"/>
      <c r="HO18" s="82"/>
      <c r="HP18" s="82"/>
      <c r="HQ18" s="82"/>
      <c r="HR18" s="82"/>
      <c r="HS18" s="82"/>
      <c r="HT18" s="82"/>
      <c r="HU18" s="82"/>
      <c r="HV18" s="82"/>
      <c r="HW18" s="82"/>
      <c r="HX18" s="82"/>
      <c r="HY18" s="82"/>
      <c r="HZ18" s="82"/>
      <c r="IA18" s="82"/>
      <c r="IB18" s="82"/>
      <c r="IC18" s="82"/>
      <c r="ID18" s="82"/>
      <c r="IE18" s="82"/>
      <c r="IF18" s="82"/>
      <c r="IG18" s="82"/>
      <c r="IH18" s="82"/>
      <c r="II18" s="82"/>
      <c r="IJ18" s="82"/>
      <c r="IK18" s="82"/>
      <c r="IL18" s="82"/>
      <c r="IM18" s="82"/>
      <c r="IN18" s="82"/>
      <c r="IO18" s="82"/>
      <c r="IP18" s="82"/>
      <c r="IQ18" s="82"/>
      <c r="IR18" s="82"/>
      <c r="IS18" s="82"/>
      <c r="IT18" s="82"/>
      <c r="IU18" s="82"/>
      <c r="IV18" s="82"/>
      <c r="IW18" s="82"/>
      <c r="IX18" s="82"/>
      <c r="IY18" s="82"/>
      <c r="IZ18" s="82"/>
      <c r="JA18" s="82"/>
      <c r="JB18" s="82"/>
      <c r="JC18" s="82"/>
      <c r="JD18" s="82"/>
      <c r="JE18" s="82"/>
      <c r="JF18" s="82"/>
      <c r="JG18" s="82"/>
      <c r="JH18" s="82"/>
      <c r="JI18" s="82"/>
      <c r="JJ18" s="82"/>
      <c r="JK18" s="82"/>
      <c r="JL18" s="82"/>
      <c r="JM18" s="82"/>
      <c r="JN18" s="82"/>
      <c r="JO18" s="82"/>
      <c r="JP18" s="82"/>
      <c r="JQ18" s="82"/>
      <c r="JR18" s="82"/>
      <c r="JS18" s="82"/>
      <c r="JT18" s="82"/>
      <c r="JU18" s="82"/>
      <c r="JV18" s="82"/>
      <c r="JW18" s="82"/>
      <c r="JX18" s="82"/>
      <c r="JY18" s="82"/>
      <c r="JZ18" s="82"/>
      <c r="KA18" s="82"/>
      <c r="KB18" s="82"/>
      <c r="KC18" s="82"/>
      <c r="KD18" s="82"/>
      <c r="KE18" s="82"/>
      <c r="KF18" s="82"/>
      <c r="KG18" s="82"/>
      <c r="KH18" s="82"/>
      <c r="KI18" s="82"/>
      <c r="KJ18" s="82"/>
      <c r="KK18" s="82"/>
      <c r="KL18" s="82"/>
      <c r="KM18" s="82"/>
      <c r="KN18" s="82"/>
      <c r="KO18" s="82"/>
      <c r="KP18" s="82"/>
      <c r="KQ18" s="82"/>
      <c r="KR18" s="82"/>
      <c r="KS18" s="82"/>
      <c r="KT18" s="82"/>
      <c r="KU18" s="82"/>
      <c r="KV18" s="82"/>
      <c r="KW18" s="82"/>
      <c r="KX18" s="82"/>
      <c r="KY18" s="82"/>
      <c r="KZ18" s="82"/>
      <c r="LA18" s="82"/>
      <c r="LB18" s="82"/>
      <c r="LC18" s="82"/>
      <c r="LD18" s="82"/>
      <c r="LE18" s="82"/>
      <c r="LF18" s="82"/>
      <c r="LG18" s="82"/>
      <c r="LH18" s="82"/>
      <c r="LI18" s="82"/>
      <c r="LJ18" s="82"/>
      <c r="LK18" s="82"/>
      <c r="LL18" s="82"/>
      <c r="LM18" s="82"/>
      <c r="LN18" s="82"/>
      <c r="LO18" s="82"/>
      <c r="LP18" s="82"/>
      <c r="LQ18" s="82"/>
      <c r="LR18" s="82"/>
      <c r="LS18" s="82"/>
      <c r="LT18" s="82"/>
      <c r="LU18" s="82"/>
      <c r="LV18" s="82"/>
      <c r="LW18" s="82"/>
      <c r="LX18" s="82"/>
      <c r="LY18" s="82"/>
      <c r="LZ18" s="82"/>
      <c r="MA18" s="82"/>
      <c r="MB18" s="82"/>
      <c r="MC18" s="82"/>
      <c r="MD18" s="82"/>
      <c r="ME18" s="82"/>
      <c r="MF18" s="82"/>
      <c r="MG18" s="82"/>
      <c r="MH18" s="82"/>
      <c r="MI18" s="82"/>
      <c r="MJ18" s="82"/>
      <c r="MK18" s="82"/>
      <c r="ML18" s="82"/>
      <c r="MM18" s="82"/>
      <c r="MN18" s="82"/>
      <c r="MO18" s="82"/>
      <c r="MP18" s="82"/>
      <c r="MQ18" s="82"/>
      <c r="MR18" s="82"/>
      <c r="MS18" s="82"/>
      <c r="MT18" s="82"/>
      <c r="MU18" s="82"/>
      <c r="MV18" s="82"/>
      <c r="MW18" s="82"/>
      <c r="MX18" s="82"/>
      <c r="MY18" s="82"/>
      <c r="MZ18" s="82"/>
      <c r="NA18" s="82"/>
      <c r="NB18" s="82"/>
      <c r="NC18" s="82"/>
      <c r="ND18" s="82"/>
      <c r="NE18" s="82"/>
      <c r="NF18" s="82"/>
      <c r="NG18" s="82"/>
      <c r="NH18" s="82"/>
      <c r="NI18" s="82"/>
      <c r="NJ18" s="82"/>
      <c r="NK18" s="82"/>
      <c r="NL18" s="82"/>
      <c r="NM18" s="82"/>
      <c r="NN18" s="82"/>
      <c r="NO18" s="82"/>
      <c r="NP18" s="82"/>
      <c r="NQ18" s="82"/>
      <c r="NR18" s="82"/>
      <c r="NS18" s="82"/>
      <c r="NT18" s="82"/>
      <c r="NU18" s="82"/>
      <c r="NV18" s="82"/>
      <c r="NW18" s="82"/>
      <c r="NX18" s="82"/>
      <c r="NY18" s="82"/>
      <c r="NZ18" s="82"/>
      <c r="OA18" s="82"/>
      <c r="OB18" s="82"/>
      <c r="OC18" s="82"/>
      <c r="OD18" s="82"/>
      <c r="OE18" s="82"/>
      <c r="OF18" s="82"/>
      <c r="OG18" s="82"/>
      <c r="OH18" s="82"/>
      <c r="OI18" s="82"/>
      <c r="OJ18" s="82"/>
      <c r="OK18" s="82"/>
      <c r="OL18" s="82"/>
      <c r="OM18" s="82"/>
      <c r="ON18" s="82"/>
      <c r="OO18" s="82"/>
      <c r="OP18" s="82"/>
      <c r="OQ18" s="82"/>
      <c r="OR18" s="82"/>
      <c r="OS18" s="82"/>
      <c r="OT18" s="82"/>
      <c r="OU18" s="82"/>
      <c r="OV18" s="82"/>
      <c r="OW18" s="82"/>
      <c r="OX18" s="82"/>
      <c r="OY18" s="82"/>
      <c r="OZ18" s="82"/>
      <c r="PA18" s="82"/>
      <c r="PB18" s="82"/>
      <c r="PC18" s="82"/>
      <c r="PD18" s="82"/>
      <c r="PE18" s="82"/>
      <c r="PF18" s="82"/>
      <c r="PG18" s="82"/>
      <c r="PH18" s="82"/>
      <c r="PI18" s="82"/>
      <c r="PJ18" s="82"/>
      <c r="PK18" s="82"/>
      <c r="PL18" s="82"/>
      <c r="PM18" s="82"/>
      <c r="PN18" s="82"/>
      <c r="PO18" s="82"/>
      <c r="PP18" s="82"/>
      <c r="PQ18" s="82"/>
      <c r="PR18" s="82"/>
      <c r="PS18" s="82"/>
      <c r="PT18" s="82"/>
      <c r="PU18" s="82"/>
      <c r="PV18" s="82"/>
      <c r="PW18" s="82"/>
      <c r="PX18" s="82"/>
      <c r="PY18" s="82"/>
      <c r="PZ18" s="82"/>
      <c r="QA18" s="82"/>
      <c r="QB18" s="82"/>
      <c r="QC18" s="82"/>
      <c r="QD18" s="82"/>
      <c r="QE18" s="82"/>
      <c r="QF18" s="82"/>
      <c r="QG18" s="82"/>
      <c r="QH18" s="82"/>
      <c r="QI18" s="82"/>
      <c r="QJ18" s="82"/>
      <c r="QK18" s="82"/>
      <c r="QL18" s="82"/>
      <c r="QM18" s="82"/>
      <c r="QN18" s="82"/>
      <c r="QO18" s="82"/>
      <c r="QP18" s="82"/>
      <c r="QQ18" s="82"/>
      <c r="QR18" s="82"/>
      <c r="QS18" s="82"/>
      <c r="QT18" s="82"/>
      <c r="QU18" s="82"/>
      <c r="QV18" s="82"/>
      <c r="QW18" s="82"/>
      <c r="QX18" s="82"/>
      <c r="QY18" s="82"/>
      <c r="QZ18" s="82"/>
      <c r="RA18" s="82"/>
      <c r="RB18" s="82"/>
      <c r="RC18" s="82"/>
      <c r="RD18" s="82"/>
      <c r="RE18" s="82"/>
      <c r="RF18" s="82"/>
      <c r="RG18" s="82"/>
      <c r="RH18" s="82"/>
      <c r="RI18" s="82"/>
      <c r="RJ18" s="82"/>
      <c r="RK18" s="82"/>
      <c r="RL18" s="82"/>
      <c r="RM18" s="82"/>
      <c r="RN18" s="82"/>
      <c r="RO18" s="82"/>
      <c r="RP18" s="82"/>
      <c r="RQ18" s="82"/>
      <c r="RR18" s="82"/>
      <c r="RS18" s="82"/>
      <c r="RT18" s="82"/>
      <c r="RU18" s="82"/>
      <c r="RV18" s="82"/>
      <c r="RW18" s="82"/>
      <c r="RX18" s="82"/>
      <c r="RY18" s="82"/>
      <c r="RZ18" s="82"/>
      <c r="SA18" s="82"/>
      <c r="SB18" s="82"/>
      <c r="SC18" s="82"/>
      <c r="SD18" s="82"/>
      <c r="SE18" s="82"/>
      <c r="SF18" s="82"/>
      <c r="SG18" s="82"/>
      <c r="SH18" s="82"/>
      <c r="SI18" s="82"/>
      <c r="SJ18" s="82"/>
      <c r="SK18" s="82"/>
      <c r="SL18" s="82"/>
      <c r="SM18" s="82"/>
      <c r="SN18" s="82"/>
      <c r="SO18" s="82"/>
      <c r="SP18" s="82"/>
      <c r="SQ18" s="82"/>
      <c r="SR18" s="82"/>
      <c r="SS18" s="82"/>
      <c r="ST18" s="82"/>
      <c r="SU18" s="82"/>
      <c r="SV18" s="82"/>
      <c r="SW18" s="82"/>
      <c r="SX18" s="82"/>
      <c r="SY18" s="82"/>
      <c r="SZ18" s="82"/>
      <c r="TA18" s="82"/>
      <c r="TB18" s="82"/>
      <c r="TC18" s="82"/>
      <c r="TD18" s="82"/>
      <c r="TE18" s="82"/>
      <c r="TF18" s="82"/>
      <c r="TG18" s="82"/>
      <c r="TH18" s="82"/>
      <c r="TI18" s="82"/>
      <c r="TJ18" s="82"/>
      <c r="TK18" s="82"/>
      <c r="TL18" s="82"/>
      <c r="TM18" s="82"/>
      <c r="TN18" s="82"/>
      <c r="TO18" s="82"/>
      <c r="TP18" s="82"/>
      <c r="TQ18" s="82"/>
      <c r="TR18" s="82"/>
      <c r="TS18" s="82"/>
      <c r="TT18" s="82"/>
      <c r="TU18" s="82"/>
      <c r="TV18" s="82"/>
      <c r="TW18" s="82"/>
      <c r="TX18" s="82"/>
      <c r="TY18" s="82"/>
      <c r="TZ18" s="82"/>
      <c r="UA18" s="82"/>
      <c r="UB18" s="82"/>
      <c r="UC18" s="82"/>
      <c r="UD18" s="82"/>
      <c r="UE18" s="82"/>
      <c r="UF18" s="82"/>
      <c r="UG18" s="82"/>
      <c r="UH18" s="82"/>
      <c r="UI18" s="82"/>
      <c r="UJ18" s="82"/>
      <c r="UK18" s="82"/>
      <c r="UL18" s="82"/>
      <c r="UM18" s="82"/>
      <c r="UN18" s="82"/>
      <c r="UO18" s="82"/>
      <c r="UP18" s="82"/>
      <c r="UQ18" s="82"/>
      <c r="UR18" s="82"/>
      <c r="US18" s="82"/>
      <c r="UT18" s="82"/>
      <c r="UU18" s="82"/>
      <c r="UV18" s="82"/>
      <c r="UW18" s="82"/>
      <c r="UX18" s="82"/>
      <c r="UY18" s="82"/>
      <c r="UZ18" s="82"/>
      <c r="VA18" s="82"/>
      <c r="VB18" s="82"/>
      <c r="VC18" s="82"/>
      <c r="VD18" s="82"/>
      <c r="VE18" s="82"/>
      <c r="VF18" s="82"/>
      <c r="VG18" s="82"/>
      <c r="VH18" s="82"/>
      <c r="VI18" s="82"/>
      <c r="VJ18" s="82"/>
      <c r="VK18" s="82"/>
      <c r="VL18" s="82"/>
      <c r="VM18" s="82"/>
      <c r="VN18" s="82"/>
      <c r="VO18" s="82"/>
      <c r="VP18" s="82"/>
      <c r="VQ18" s="82"/>
      <c r="VR18" s="82"/>
      <c r="VS18" s="82"/>
      <c r="VT18" s="82"/>
      <c r="VU18" s="82"/>
      <c r="VV18" s="82"/>
      <c r="VW18" s="82"/>
      <c r="VX18" s="82"/>
      <c r="VY18" s="82"/>
      <c r="VZ18" s="82"/>
      <c r="WA18" s="82"/>
      <c r="WB18" s="82"/>
      <c r="WC18" s="82"/>
      <c r="WD18" s="82"/>
      <c r="WE18" s="82"/>
      <c r="WF18" s="82"/>
      <c r="WG18" s="82"/>
      <c r="WH18" s="82"/>
      <c r="WI18" s="82"/>
      <c r="WJ18" s="82"/>
      <c r="WK18" s="82"/>
      <c r="WL18" s="82"/>
      <c r="WM18" s="82"/>
      <c r="WN18" s="82"/>
      <c r="WO18" s="82"/>
      <c r="WP18" s="82"/>
      <c r="WQ18" s="82"/>
      <c r="WR18" s="82"/>
      <c r="WS18" s="82"/>
      <c r="WT18" s="82"/>
      <c r="WU18" s="82"/>
      <c r="WV18" s="82"/>
      <c r="WW18" s="82"/>
      <c r="WX18" s="82"/>
      <c r="WY18" s="82"/>
      <c r="WZ18" s="82"/>
      <c r="XA18" s="82"/>
      <c r="XB18" s="82"/>
      <c r="XC18" s="82"/>
      <c r="XD18" s="82"/>
      <c r="XE18" s="82"/>
      <c r="XF18" s="82"/>
      <c r="XG18" s="82"/>
      <c r="XH18" s="82"/>
      <c r="XI18" s="82"/>
      <c r="XJ18" s="82"/>
      <c r="XK18" s="82"/>
      <c r="XL18" s="82"/>
      <c r="XM18" s="82"/>
      <c r="XN18" s="82"/>
      <c r="XO18" s="82"/>
      <c r="XP18" s="82"/>
      <c r="XQ18" s="82"/>
      <c r="XR18" s="82"/>
      <c r="XS18" s="82"/>
      <c r="XT18" s="82"/>
      <c r="XU18" s="82"/>
      <c r="XV18" s="82"/>
      <c r="XW18" s="82"/>
      <c r="XX18" s="82"/>
      <c r="XY18" s="82"/>
      <c r="XZ18" s="82"/>
      <c r="YA18" s="82"/>
      <c r="YB18" s="82"/>
      <c r="YC18" s="82"/>
      <c r="YD18" s="82"/>
      <c r="YE18" s="82"/>
      <c r="YF18" s="82"/>
      <c r="YG18" s="82"/>
      <c r="YH18" s="82"/>
      <c r="YI18" s="82"/>
      <c r="YJ18" s="82"/>
      <c r="YK18" s="82"/>
      <c r="YL18" s="82"/>
      <c r="YM18" s="82"/>
      <c r="YN18" s="82"/>
      <c r="YO18" s="82"/>
      <c r="YP18" s="82"/>
      <c r="YQ18" s="82"/>
      <c r="YR18" s="82"/>
      <c r="YS18" s="82"/>
      <c r="YT18" s="82"/>
      <c r="YU18" s="82"/>
      <c r="YV18" s="82"/>
      <c r="YW18" s="82"/>
      <c r="YX18" s="82"/>
      <c r="YY18" s="82"/>
      <c r="YZ18" s="82"/>
      <c r="ZA18" s="82"/>
      <c r="ZB18" s="82"/>
      <c r="ZC18" s="82"/>
      <c r="ZD18" s="82"/>
      <c r="ZE18" s="82"/>
      <c r="ZF18" s="82"/>
      <c r="ZG18" s="82"/>
      <c r="ZH18" s="82"/>
      <c r="ZI18" s="82"/>
      <c r="ZJ18" s="82"/>
      <c r="ZK18" s="82"/>
      <c r="ZL18" s="82"/>
      <c r="ZM18" s="82"/>
      <c r="ZN18" s="82"/>
      <c r="ZO18" s="82"/>
      <c r="ZP18" s="82"/>
      <c r="ZQ18" s="82"/>
      <c r="ZR18" s="82"/>
      <c r="ZS18" s="82"/>
      <c r="ZT18" s="82"/>
      <c r="ZU18" s="82"/>
      <c r="ZV18" s="82"/>
      <c r="ZW18" s="82"/>
      <c r="ZX18" s="82"/>
      <c r="ZY18" s="82"/>
      <c r="ZZ18" s="82"/>
      <c r="AAA18" s="82"/>
      <c r="AAB18" s="82"/>
      <c r="AAC18" s="82"/>
      <c r="AAD18" s="82"/>
      <c r="AAE18" s="82"/>
      <c r="AAF18" s="82"/>
      <c r="AAG18" s="82"/>
      <c r="AAH18" s="82"/>
      <c r="AAI18" s="82"/>
      <c r="AAJ18" s="82"/>
      <c r="AAK18" s="82"/>
      <c r="AAL18" s="82"/>
      <c r="AAM18" s="82"/>
      <c r="AAN18" s="82"/>
      <c r="AAO18" s="82"/>
      <c r="AAP18" s="82"/>
      <c r="AAQ18" s="82"/>
      <c r="AAR18" s="82"/>
      <c r="AAS18" s="82"/>
      <c r="AAT18" s="82"/>
      <c r="AAU18" s="82"/>
      <c r="AAV18" s="82"/>
      <c r="AAW18" s="82"/>
      <c r="AAX18" s="82"/>
      <c r="AAY18" s="82"/>
      <c r="AAZ18" s="82"/>
      <c r="ABA18" s="82"/>
      <c r="ABB18" s="82"/>
      <c r="ABC18" s="82"/>
      <c r="ABD18" s="82"/>
      <c r="ABE18" s="82"/>
      <c r="ABF18" s="82"/>
      <c r="ABG18" s="82"/>
      <c r="ABH18" s="82"/>
      <c r="ABI18" s="82"/>
      <c r="ABJ18" s="82"/>
      <c r="ABK18" s="82"/>
      <c r="ABL18" s="82"/>
      <c r="ABM18" s="82"/>
      <c r="ABN18" s="82"/>
      <c r="ABO18" s="82"/>
      <c r="ABP18" s="82"/>
      <c r="ABQ18" s="82"/>
      <c r="ABR18" s="82"/>
      <c r="ABS18" s="82"/>
      <c r="ABT18" s="82"/>
      <c r="ABU18" s="82"/>
      <c r="ABV18" s="82"/>
      <c r="ABW18" s="82"/>
      <c r="ABX18" s="82"/>
      <c r="ABY18" s="82"/>
      <c r="ABZ18" s="82"/>
      <c r="ACA18" s="82"/>
      <c r="ACB18" s="82"/>
      <c r="ACC18" s="82"/>
      <c r="ACD18" s="82"/>
      <c r="ACE18" s="82"/>
      <c r="ACF18" s="82"/>
      <c r="ACG18" s="82"/>
      <c r="ACH18" s="82"/>
      <c r="ACI18" s="82"/>
      <c r="ACJ18" s="82"/>
      <c r="ACK18" s="82"/>
      <c r="ACL18" s="82"/>
      <c r="ACM18" s="82"/>
      <c r="ACN18" s="82"/>
      <c r="ACO18" s="82"/>
      <c r="ACP18" s="82"/>
      <c r="ACQ18" s="82"/>
      <c r="ACR18" s="82"/>
      <c r="ACS18" s="82"/>
      <c r="ACT18" s="82"/>
      <c r="ACU18" s="82"/>
      <c r="ACV18" s="82"/>
      <c r="ACW18" s="82"/>
      <c r="ACX18" s="82"/>
      <c r="ACY18" s="82"/>
      <c r="ACZ18" s="82"/>
      <c r="ADA18" s="82"/>
      <c r="ADB18" s="82"/>
      <c r="ADC18" s="82"/>
      <c r="ADD18" s="82"/>
      <c r="ADE18" s="82"/>
      <c r="ADF18" s="82"/>
      <c r="ADG18" s="82"/>
      <c r="ADH18" s="82"/>
      <c r="ADI18" s="82"/>
      <c r="ADJ18" s="82"/>
      <c r="ADK18" s="82"/>
      <c r="ADL18" s="82"/>
      <c r="ADM18" s="82"/>
      <c r="ADN18" s="82"/>
      <c r="ADO18" s="82"/>
      <c r="ADP18" s="82"/>
      <c r="ADQ18" s="82"/>
      <c r="ADR18" s="82"/>
      <c r="ADS18" s="82"/>
      <c r="ADT18" s="82"/>
      <c r="ADU18" s="82"/>
      <c r="ADV18" s="82"/>
      <c r="ADW18" s="82"/>
      <c r="ADX18" s="82"/>
      <c r="ADY18" s="82"/>
      <c r="ADZ18" s="82"/>
      <c r="AEA18" s="82"/>
      <c r="AEB18" s="82"/>
      <c r="AEC18" s="82"/>
      <c r="AED18" s="82"/>
      <c r="AEE18" s="82"/>
      <c r="AEF18" s="82"/>
      <c r="AEG18" s="82"/>
      <c r="AEH18" s="82"/>
      <c r="AEI18" s="82"/>
      <c r="AEJ18" s="82"/>
      <c r="AEK18" s="82"/>
      <c r="AEL18" s="82"/>
      <c r="AEM18" s="82"/>
      <c r="AEN18" s="82"/>
      <c r="AEO18" s="82"/>
      <c r="AEP18" s="82"/>
      <c r="AEQ18" s="82"/>
      <c r="AER18" s="82"/>
      <c r="AES18" s="82"/>
      <c r="AET18" s="82"/>
      <c r="AEU18" s="82"/>
      <c r="AEV18" s="82"/>
      <c r="AEW18" s="82"/>
      <c r="AEX18" s="82"/>
      <c r="AEY18" s="82"/>
      <c r="AEZ18" s="82"/>
      <c r="AFA18" s="82"/>
      <c r="AFB18" s="82"/>
      <c r="AFC18" s="82"/>
      <c r="AFD18" s="82"/>
      <c r="AFE18" s="82"/>
      <c r="AFF18" s="82"/>
      <c r="AFG18" s="82"/>
      <c r="AFH18" s="82"/>
      <c r="AFI18" s="82"/>
      <c r="AFJ18" s="82"/>
      <c r="AFK18" s="82"/>
      <c r="AFL18" s="82"/>
      <c r="AFM18" s="82"/>
      <c r="AFN18" s="82"/>
      <c r="AFO18" s="82"/>
      <c r="AFP18" s="82"/>
      <c r="AFQ18" s="82"/>
      <c r="AFR18" s="82"/>
      <c r="AFS18" s="82"/>
      <c r="AFT18" s="82"/>
      <c r="AFU18" s="82"/>
      <c r="AFV18" s="82"/>
      <c r="AFW18" s="82"/>
      <c r="AFX18" s="82"/>
      <c r="AFY18" s="82"/>
      <c r="AFZ18" s="82"/>
      <c r="AGA18" s="82"/>
      <c r="AGB18" s="82"/>
      <c r="AGC18" s="82"/>
      <c r="AGD18" s="82"/>
      <c r="AGE18" s="82"/>
      <c r="AGF18" s="82"/>
      <c r="AGG18" s="82"/>
      <c r="AGH18" s="82"/>
      <c r="AGI18" s="82"/>
      <c r="AGJ18" s="82"/>
      <c r="AGK18" s="82"/>
      <c r="AGL18" s="82"/>
      <c r="AGM18" s="82"/>
      <c r="AGN18" s="82"/>
      <c r="AGO18" s="82"/>
      <c r="AGP18" s="82"/>
      <c r="AGQ18" s="82"/>
      <c r="AGR18" s="82"/>
      <c r="AGS18" s="82"/>
      <c r="AGT18" s="82"/>
      <c r="AGU18" s="82"/>
      <c r="AGV18" s="82"/>
      <c r="AGW18" s="82"/>
      <c r="AGX18" s="82"/>
      <c r="AGY18" s="82"/>
      <c r="AGZ18" s="82"/>
      <c r="AHA18" s="82"/>
      <c r="AHB18" s="82"/>
      <c r="AHC18" s="82"/>
      <c r="AHD18" s="82"/>
      <c r="AHE18" s="82"/>
      <c r="AHF18" s="82"/>
      <c r="AHG18" s="82"/>
      <c r="AHH18" s="82"/>
      <c r="AHI18" s="82"/>
      <c r="AHJ18" s="82"/>
      <c r="AHK18" s="82"/>
      <c r="AHL18" s="82"/>
      <c r="AHM18" s="82"/>
      <c r="AHN18" s="82"/>
      <c r="AHO18" s="82"/>
      <c r="AHP18" s="82"/>
      <c r="AHQ18" s="82"/>
      <c r="AHR18" s="82"/>
      <c r="AHS18" s="82"/>
      <c r="AHT18" s="82"/>
      <c r="AHU18" s="82"/>
      <c r="AHV18" s="82"/>
      <c r="AHW18" s="82"/>
      <c r="AHX18" s="82"/>
      <c r="AHY18" s="82"/>
      <c r="AHZ18" s="82"/>
      <c r="AIA18" s="82"/>
      <c r="AIB18" s="82"/>
      <c r="AIC18" s="82"/>
      <c r="AID18" s="82"/>
      <c r="AIE18" s="82"/>
      <c r="AIF18" s="82"/>
      <c r="AIG18" s="82"/>
      <c r="AIH18" s="82"/>
      <c r="AII18" s="82"/>
      <c r="AIJ18" s="82"/>
      <c r="AIK18" s="82"/>
      <c r="AIL18" s="82"/>
      <c r="AIM18" s="82"/>
      <c r="AIN18" s="82"/>
      <c r="AIO18" s="82"/>
      <c r="AIP18" s="82"/>
      <c r="AIQ18" s="82"/>
      <c r="AIR18" s="82"/>
      <c r="AIS18" s="82"/>
      <c r="AIT18" s="82"/>
      <c r="AIU18" s="82"/>
      <c r="AIV18" s="82"/>
      <c r="AIW18" s="82"/>
      <c r="AIX18" s="82"/>
      <c r="AIY18" s="82"/>
      <c r="AIZ18" s="82"/>
      <c r="AJA18" s="82"/>
      <c r="AJB18" s="82"/>
      <c r="AJC18" s="82"/>
      <c r="AJD18" s="82"/>
      <c r="AJE18" s="82"/>
      <c r="AJF18" s="82"/>
      <c r="AJG18" s="82"/>
      <c r="AJH18" s="82"/>
      <c r="AJI18" s="82"/>
      <c r="AJJ18" s="82"/>
      <c r="AJK18" s="82"/>
      <c r="AJL18" s="82"/>
      <c r="AJM18" s="82"/>
      <c r="AJN18" s="82"/>
      <c r="AJO18" s="82"/>
      <c r="AJP18" s="82"/>
      <c r="AJQ18" s="82"/>
      <c r="AJR18" s="82"/>
      <c r="AJS18" s="82"/>
      <c r="AJT18" s="82"/>
      <c r="AJU18" s="82"/>
      <c r="AJV18" s="82"/>
      <c r="AJW18" s="82"/>
      <c r="AJX18" s="82"/>
      <c r="AJY18" s="82"/>
      <c r="AJZ18" s="82"/>
      <c r="AKA18" s="82"/>
      <c r="AKB18" s="82"/>
      <c r="AKC18" s="82"/>
      <c r="AKD18" s="82"/>
      <c r="AKE18" s="82"/>
      <c r="AKF18" s="82"/>
      <c r="AKG18" s="82"/>
      <c r="AKH18" s="82"/>
      <c r="AKI18" s="82"/>
      <c r="AKJ18" s="82"/>
      <c r="AKK18" s="82"/>
      <c r="AKL18" s="82"/>
      <c r="AKM18" s="82"/>
      <c r="AKN18" s="82"/>
      <c r="AKO18" s="82"/>
      <c r="AKP18" s="82"/>
      <c r="AKQ18" s="82"/>
      <c r="AKR18" s="82"/>
      <c r="AKS18" s="82"/>
      <c r="AKT18" s="82"/>
      <c r="AKU18" s="82"/>
      <c r="AKV18" s="82"/>
      <c r="AKW18" s="82"/>
      <c r="AKX18" s="82"/>
      <c r="AKY18" s="82"/>
      <c r="AKZ18" s="82"/>
      <c r="ALA18" s="82"/>
      <c r="ALB18" s="82"/>
      <c r="ALC18" s="82"/>
      <c r="ALD18" s="82"/>
      <c r="ALE18" s="82"/>
      <c r="ALF18" s="82"/>
      <c r="ALG18" s="82"/>
      <c r="ALH18" s="82"/>
      <c r="ALI18" s="82"/>
      <c r="ALJ18" s="82"/>
      <c r="ALK18" s="82"/>
      <c r="ALL18" s="82"/>
      <c r="ALM18" s="82"/>
      <c r="ALN18" s="82"/>
      <c r="ALO18" s="82"/>
      <c r="ALP18" s="82"/>
      <c r="ALQ18" s="82"/>
      <c r="ALR18" s="82"/>
      <c r="ALS18" s="82"/>
      <c r="ALT18" s="82"/>
      <c r="ALU18" s="82"/>
      <c r="ALV18" s="82"/>
      <c r="ALW18" s="82"/>
      <c r="ALX18" s="82"/>
      <c r="ALY18" s="82"/>
      <c r="ALZ18" s="82"/>
      <c r="AMA18" s="82"/>
      <c r="AMB18" s="82"/>
      <c r="AMC18" s="82"/>
      <c r="AMD18" s="82"/>
      <c r="AME18" s="82"/>
      <c r="AMF18" s="82"/>
      <c r="AMG18" s="82"/>
      <c r="AMH18" s="82"/>
      <c r="AMI18" s="82"/>
      <c r="AMJ18" s="82"/>
      <c r="AMK18" s="82"/>
      <c r="AML18" s="82"/>
      <c r="AMM18" s="82"/>
      <c r="AMN18" s="82"/>
      <c r="AMO18" s="82"/>
      <c r="AMP18" s="82"/>
      <c r="AMQ18" s="82"/>
      <c r="AMR18" s="82"/>
      <c r="AMS18" s="82"/>
    </row>
    <row r="19" spans="1:1033" s="93" customFormat="1" ht="19.5" customHeight="1">
      <c r="A19" s="109" t="s">
        <v>125</v>
      </c>
      <c r="B19" s="305" t="s">
        <v>126</v>
      </c>
      <c r="C19" s="305"/>
      <c r="D19" s="305"/>
      <c r="E19" s="305"/>
      <c r="F19" s="305"/>
      <c r="G19" s="110">
        <v>8</v>
      </c>
      <c r="H19" s="110">
        <v>8</v>
      </c>
      <c r="I19" s="106" t="s">
        <v>127</v>
      </c>
      <c r="J19" s="97" t="s">
        <v>128</v>
      </c>
      <c r="K19" s="70"/>
      <c r="N19" s="70"/>
      <c r="O19" s="70"/>
      <c r="P19" s="92"/>
      <c r="Q19" s="70"/>
      <c r="R19" s="70"/>
      <c r="S19" s="92"/>
      <c r="T19" s="70"/>
      <c r="U19" s="70"/>
      <c r="V19" s="70"/>
      <c r="W19" s="70"/>
      <c r="X19" s="70"/>
      <c r="Y19" s="70"/>
      <c r="Z19" s="70"/>
      <c r="AA19" s="70"/>
      <c r="AB19" s="70"/>
      <c r="AC19" s="70"/>
      <c r="AD19" s="70"/>
      <c r="AE19" s="70"/>
      <c r="AF19" s="70"/>
      <c r="AG19" s="70"/>
      <c r="AH19" s="70"/>
      <c r="AI19" s="70"/>
      <c r="AJ19" s="70"/>
      <c r="AK19" s="70"/>
      <c r="AL19" s="70"/>
      <c r="AM19" s="70"/>
      <c r="AN19" s="70"/>
      <c r="AO19" s="70"/>
      <c r="AP19" s="70"/>
      <c r="AQ19" s="70"/>
      <c r="AR19" s="70"/>
      <c r="AS19" s="70"/>
      <c r="AT19" s="70"/>
      <c r="AU19" s="70"/>
      <c r="AV19" s="70"/>
      <c r="AW19" s="70"/>
      <c r="AX19" s="70"/>
      <c r="AY19" s="70"/>
      <c r="AZ19" s="70"/>
      <c r="BA19" s="70"/>
      <c r="BB19" s="70"/>
      <c r="BC19" s="70"/>
      <c r="BD19" s="70"/>
      <c r="BE19" s="70"/>
      <c r="BF19" s="70"/>
      <c r="BG19" s="70"/>
      <c r="BH19" s="70"/>
      <c r="BI19" s="70"/>
      <c r="BJ19" s="70"/>
      <c r="BK19" s="70"/>
      <c r="BL19" s="70"/>
      <c r="BM19" s="70"/>
      <c r="BN19" s="70"/>
      <c r="BO19" s="70"/>
      <c r="BP19" s="70"/>
      <c r="BQ19" s="70"/>
      <c r="BR19" s="70"/>
      <c r="BS19" s="70"/>
      <c r="BT19" s="70"/>
      <c r="BU19" s="70"/>
      <c r="BV19" s="70"/>
      <c r="BW19" s="70"/>
      <c r="BX19" s="70"/>
      <c r="BY19" s="70"/>
      <c r="BZ19" s="70"/>
      <c r="CA19" s="70"/>
      <c r="CB19" s="70"/>
      <c r="CC19" s="70"/>
      <c r="CD19" s="70"/>
      <c r="CE19" s="70"/>
      <c r="CF19" s="70"/>
      <c r="CG19" s="70"/>
      <c r="CH19" s="70"/>
      <c r="CI19" s="70"/>
      <c r="CJ19" s="70"/>
      <c r="CK19" s="70"/>
      <c r="CL19" s="70"/>
      <c r="CM19" s="70"/>
      <c r="CN19" s="70"/>
      <c r="CO19" s="70"/>
      <c r="CP19" s="70"/>
      <c r="CQ19" s="70"/>
      <c r="CR19" s="70"/>
      <c r="CS19" s="70"/>
      <c r="CT19" s="70"/>
      <c r="CU19" s="70"/>
      <c r="CV19" s="70"/>
      <c r="CW19" s="70"/>
      <c r="CX19" s="70"/>
      <c r="CY19" s="70"/>
      <c r="CZ19" s="70"/>
      <c r="DA19" s="70"/>
      <c r="DB19" s="70"/>
      <c r="DC19" s="70"/>
      <c r="DD19" s="70"/>
      <c r="DE19" s="70"/>
      <c r="DF19" s="70"/>
      <c r="DG19" s="70"/>
      <c r="DH19" s="70"/>
      <c r="DI19" s="70"/>
      <c r="DJ19" s="70"/>
      <c r="DK19" s="70"/>
      <c r="DL19" s="70"/>
      <c r="DM19" s="70"/>
      <c r="DN19" s="70"/>
      <c r="DO19" s="70"/>
      <c r="DP19" s="70"/>
      <c r="DQ19" s="70"/>
      <c r="DR19" s="70"/>
      <c r="DS19" s="70"/>
      <c r="DT19" s="70"/>
      <c r="DU19" s="70"/>
      <c r="DV19" s="70"/>
      <c r="DW19" s="70"/>
      <c r="DX19" s="70"/>
      <c r="DY19" s="70"/>
      <c r="DZ19" s="70"/>
      <c r="EA19" s="70"/>
      <c r="EB19" s="70"/>
      <c r="EC19" s="70"/>
      <c r="ED19" s="70"/>
      <c r="EE19" s="70"/>
      <c r="EF19" s="70"/>
      <c r="EG19" s="70"/>
      <c r="EH19" s="70"/>
      <c r="EI19" s="70"/>
      <c r="EJ19" s="70"/>
      <c r="EK19" s="70"/>
      <c r="EL19" s="70"/>
      <c r="EM19" s="70"/>
      <c r="EN19" s="70"/>
      <c r="EO19" s="70"/>
      <c r="EP19" s="70"/>
      <c r="EQ19" s="70"/>
      <c r="ER19" s="70"/>
      <c r="ES19" s="70"/>
      <c r="ET19" s="70"/>
      <c r="EU19" s="70"/>
      <c r="EV19" s="70"/>
      <c r="EW19" s="70"/>
      <c r="EX19" s="70"/>
      <c r="EY19" s="70"/>
      <c r="EZ19" s="70"/>
      <c r="FA19" s="70"/>
      <c r="FB19" s="70"/>
      <c r="FC19" s="70"/>
      <c r="FD19" s="70"/>
      <c r="FE19" s="70"/>
      <c r="FF19" s="70"/>
      <c r="FG19" s="70"/>
      <c r="FH19" s="70"/>
      <c r="FI19" s="70"/>
      <c r="FJ19" s="70"/>
      <c r="FK19" s="70"/>
      <c r="FL19" s="70"/>
      <c r="FM19" s="70"/>
      <c r="FN19" s="70"/>
      <c r="FO19" s="70"/>
      <c r="FP19" s="70"/>
      <c r="FQ19" s="70"/>
      <c r="FR19" s="70"/>
      <c r="FS19" s="70"/>
      <c r="FT19" s="70"/>
      <c r="FU19" s="70"/>
      <c r="FV19" s="70"/>
      <c r="FW19" s="70"/>
      <c r="FX19" s="70"/>
      <c r="FY19" s="70"/>
      <c r="FZ19" s="70"/>
      <c r="GA19" s="70"/>
      <c r="GB19" s="70"/>
      <c r="GC19" s="70"/>
      <c r="GD19" s="70"/>
      <c r="GE19" s="70"/>
      <c r="GF19" s="70"/>
      <c r="GG19" s="70"/>
      <c r="GH19" s="70"/>
      <c r="GI19" s="70"/>
      <c r="GJ19" s="70"/>
      <c r="GK19" s="70"/>
      <c r="GL19" s="70"/>
      <c r="GM19" s="70"/>
      <c r="GN19" s="70"/>
      <c r="GO19" s="70"/>
      <c r="GP19" s="70"/>
      <c r="GQ19" s="70"/>
      <c r="GR19" s="70"/>
      <c r="GS19" s="70"/>
      <c r="GT19" s="70"/>
      <c r="GU19" s="70"/>
      <c r="GV19" s="70"/>
      <c r="GW19" s="70"/>
      <c r="GX19" s="70"/>
      <c r="GY19" s="70"/>
      <c r="GZ19" s="70"/>
      <c r="HA19" s="70"/>
      <c r="HB19" s="70"/>
      <c r="HC19" s="70"/>
      <c r="HD19" s="70"/>
      <c r="HE19" s="70"/>
      <c r="HF19" s="70"/>
      <c r="HG19" s="70"/>
      <c r="HH19" s="70"/>
      <c r="HI19" s="70"/>
      <c r="HJ19" s="70"/>
      <c r="HK19" s="70"/>
      <c r="HL19" s="70"/>
      <c r="HM19" s="70"/>
      <c r="HN19" s="70"/>
      <c r="HO19" s="70"/>
      <c r="HP19" s="70"/>
      <c r="HQ19" s="70"/>
      <c r="HR19" s="70"/>
      <c r="HS19" s="70"/>
      <c r="HT19" s="70"/>
      <c r="HU19" s="70"/>
      <c r="HV19" s="70"/>
      <c r="HW19" s="70"/>
      <c r="HX19" s="70"/>
      <c r="HY19" s="70"/>
      <c r="HZ19" s="70"/>
      <c r="IA19" s="70"/>
      <c r="IB19" s="70"/>
      <c r="IC19" s="70"/>
      <c r="ID19" s="70"/>
      <c r="IE19" s="70"/>
      <c r="IF19" s="70"/>
      <c r="IG19" s="70"/>
      <c r="IH19" s="70"/>
      <c r="II19" s="70"/>
      <c r="IJ19" s="70"/>
      <c r="IK19" s="70"/>
      <c r="IL19" s="70"/>
      <c r="IM19" s="70"/>
      <c r="IN19" s="70"/>
      <c r="IO19" s="70"/>
      <c r="IP19" s="70"/>
      <c r="IQ19" s="70"/>
      <c r="IR19" s="70"/>
      <c r="IS19" s="70"/>
      <c r="IT19" s="70"/>
      <c r="IU19" s="70"/>
      <c r="IV19" s="70"/>
      <c r="IW19" s="70"/>
      <c r="IX19" s="70"/>
      <c r="IY19" s="70"/>
      <c r="IZ19" s="70"/>
      <c r="JA19" s="70"/>
      <c r="JB19" s="70"/>
      <c r="JC19" s="70"/>
      <c r="JD19" s="70"/>
      <c r="JE19" s="70"/>
      <c r="JF19" s="70"/>
      <c r="JG19" s="70"/>
      <c r="JH19" s="70"/>
      <c r="JI19" s="70"/>
      <c r="JJ19" s="70"/>
      <c r="JK19" s="70"/>
      <c r="JL19" s="70"/>
      <c r="JM19" s="70"/>
      <c r="JN19" s="70"/>
      <c r="JO19" s="70"/>
      <c r="JP19" s="70"/>
      <c r="JQ19" s="70"/>
      <c r="JR19" s="70"/>
      <c r="JS19" s="70"/>
      <c r="JT19" s="70"/>
      <c r="JU19" s="70"/>
      <c r="JV19" s="70"/>
      <c r="JW19" s="70"/>
      <c r="JX19" s="70"/>
      <c r="JY19" s="70"/>
      <c r="JZ19" s="70"/>
      <c r="KA19" s="70"/>
      <c r="KB19" s="70"/>
      <c r="KC19" s="70"/>
      <c r="KD19" s="70"/>
      <c r="KE19" s="70"/>
      <c r="KF19" s="70"/>
      <c r="KG19" s="70"/>
      <c r="KH19" s="70"/>
      <c r="KI19" s="70"/>
      <c r="KJ19" s="70"/>
      <c r="KK19" s="70"/>
      <c r="KL19" s="70"/>
      <c r="KM19" s="70"/>
      <c r="KN19" s="70"/>
      <c r="KO19" s="70"/>
      <c r="KP19" s="70"/>
      <c r="KQ19" s="70"/>
      <c r="KR19" s="70"/>
      <c r="KS19" s="70"/>
      <c r="KT19" s="70"/>
      <c r="KU19" s="70"/>
      <c r="KV19" s="70"/>
      <c r="KW19" s="70"/>
      <c r="KX19" s="70"/>
      <c r="KY19" s="70"/>
      <c r="KZ19" s="70"/>
      <c r="LA19" s="70"/>
      <c r="LB19" s="70"/>
      <c r="LC19" s="70"/>
      <c r="LD19" s="70"/>
      <c r="LE19" s="70"/>
      <c r="LF19" s="70"/>
      <c r="LG19" s="70"/>
      <c r="LH19" s="70"/>
      <c r="LI19" s="70"/>
      <c r="LJ19" s="70"/>
      <c r="LK19" s="70"/>
      <c r="LL19" s="70"/>
      <c r="LM19" s="70"/>
      <c r="LN19" s="70"/>
      <c r="LO19" s="70"/>
      <c r="LP19" s="70"/>
      <c r="LQ19" s="70"/>
      <c r="LR19" s="70"/>
      <c r="LS19" s="70"/>
      <c r="LT19" s="70"/>
      <c r="LU19" s="70"/>
      <c r="LV19" s="70"/>
      <c r="LW19" s="70"/>
      <c r="LX19" s="70"/>
      <c r="LY19" s="70"/>
      <c r="LZ19" s="70"/>
      <c r="MA19" s="70"/>
      <c r="MB19" s="70"/>
      <c r="MC19" s="70"/>
      <c r="MD19" s="70"/>
      <c r="ME19" s="70"/>
      <c r="MF19" s="70"/>
      <c r="MG19" s="70"/>
      <c r="MH19" s="70"/>
      <c r="MI19" s="70"/>
      <c r="MJ19" s="70"/>
      <c r="MK19" s="70"/>
      <c r="ML19" s="70"/>
      <c r="MM19" s="70"/>
      <c r="MN19" s="70"/>
      <c r="MO19" s="70"/>
      <c r="MP19" s="70"/>
      <c r="MQ19" s="70"/>
      <c r="MR19" s="70"/>
      <c r="MS19" s="70"/>
      <c r="MT19" s="70"/>
      <c r="MU19" s="70"/>
      <c r="MV19" s="70"/>
      <c r="MW19" s="70"/>
      <c r="MX19" s="70"/>
      <c r="MY19" s="70"/>
      <c r="MZ19" s="70"/>
      <c r="NA19" s="70"/>
      <c r="NB19" s="70"/>
      <c r="NC19" s="70"/>
      <c r="ND19" s="70"/>
      <c r="NE19" s="70"/>
      <c r="NF19" s="70"/>
      <c r="NG19" s="70"/>
      <c r="NH19" s="70"/>
      <c r="NI19" s="70"/>
      <c r="NJ19" s="70"/>
      <c r="NK19" s="70"/>
      <c r="NL19" s="70"/>
      <c r="NM19" s="70"/>
      <c r="NN19" s="70"/>
      <c r="NO19" s="70"/>
      <c r="NP19" s="70"/>
      <c r="NQ19" s="70"/>
      <c r="NR19" s="70"/>
      <c r="NS19" s="70"/>
      <c r="NT19" s="70"/>
      <c r="NU19" s="70"/>
      <c r="NV19" s="70"/>
      <c r="NW19" s="70"/>
      <c r="NX19" s="70"/>
      <c r="NY19" s="70"/>
      <c r="NZ19" s="70"/>
      <c r="OA19" s="70"/>
      <c r="OB19" s="70"/>
      <c r="OC19" s="70"/>
      <c r="OD19" s="70"/>
      <c r="OE19" s="70"/>
      <c r="OF19" s="70"/>
      <c r="OG19" s="70"/>
      <c r="OH19" s="70"/>
      <c r="OI19" s="70"/>
      <c r="OJ19" s="70"/>
      <c r="OK19" s="70"/>
      <c r="OL19" s="70"/>
      <c r="OM19" s="70"/>
      <c r="ON19" s="70"/>
      <c r="OO19" s="70"/>
      <c r="OP19" s="70"/>
      <c r="OQ19" s="70"/>
      <c r="OR19" s="70"/>
      <c r="OS19" s="70"/>
      <c r="OT19" s="70"/>
      <c r="OU19" s="70"/>
      <c r="OV19" s="70"/>
      <c r="OW19" s="70"/>
      <c r="OX19" s="70"/>
      <c r="OY19" s="70"/>
      <c r="OZ19" s="70"/>
      <c r="PA19" s="70"/>
      <c r="PB19" s="70"/>
      <c r="PC19" s="70"/>
      <c r="PD19" s="70"/>
      <c r="PE19" s="70"/>
      <c r="PF19" s="70"/>
      <c r="PG19" s="70"/>
      <c r="PH19" s="70"/>
      <c r="PI19" s="70"/>
      <c r="PJ19" s="70"/>
      <c r="PK19" s="70"/>
      <c r="PL19" s="70"/>
      <c r="PM19" s="70"/>
      <c r="PN19" s="70"/>
      <c r="PO19" s="70"/>
      <c r="PP19" s="70"/>
      <c r="PQ19" s="70"/>
      <c r="PR19" s="70"/>
      <c r="PS19" s="70"/>
      <c r="PT19" s="70"/>
      <c r="PU19" s="70"/>
      <c r="PV19" s="70"/>
      <c r="PW19" s="70"/>
      <c r="PX19" s="70"/>
      <c r="PY19" s="70"/>
      <c r="PZ19" s="70"/>
      <c r="QA19" s="70"/>
      <c r="QB19" s="70"/>
      <c r="QC19" s="70"/>
      <c r="QD19" s="70"/>
      <c r="QE19" s="70"/>
      <c r="QF19" s="70"/>
      <c r="QG19" s="70"/>
      <c r="QH19" s="70"/>
      <c r="QI19" s="70"/>
      <c r="QJ19" s="70"/>
      <c r="QK19" s="70"/>
      <c r="QL19" s="70"/>
      <c r="QM19" s="70"/>
      <c r="QN19" s="70"/>
      <c r="QO19" s="70"/>
      <c r="QP19" s="70"/>
      <c r="QQ19" s="70"/>
      <c r="QR19" s="70"/>
      <c r="QS19" s="70"/>
      <c r="QT19" s="70"/>
      <c r="QU19" s="70"/>
      <c r="QV19" s="70"/>
      <c r="QW19" s="70"/>
      <c r="QX19" s="70"/>
      <c r="QY19" s="70"/>
      <c r="QZ19" s="70"/>
      <c r="RA19" s="70"/>
      <c r="RB19" s="70"/>
      <c r="RC19" s="70"/>
      <c r="RD19" s="70"/>
      <c r="RE19" s="70"/>
      <c r="RF19" s="70"/>
      <c r="RG19" s="70"/>
      <c r="RH19" s="70"/>
      <c r="RI19" s="70"/>
      <c r="RJ19" s="70"/>
      <c r="RK19" s="70"/>
      <c r="RL19" s="70"/>
      <c r="RM19" s="70"/>
      <c r="RN19" s="70"/>
      <c r="RO19" s="70"/>
      <c r="RP19" s="70"/>
      <c r="RQ19" s="70"/>
      <c r="RR19" s="70"/>
      <c r="RS19" s="70"/>
      <c r="RT19" s="70"/>
      <c r="RU19" s="70"/>
      <c r="RV19" s="70"/>
      <c r="RW19" s="70"/>
      <c r="RX19" s="70"/>
      <c r="RY19" s="70"/>
      <c r="RZ19" s="70"/>
      <c r="SA19" s="70"/>
      <c r="SB19" s="70"/>
      <c r="SC19" s="70"/>
      <c r="SD19" s="70"/>
      <c r="SE19" s="70"/>
      <c r="SF19" s="70"/>
      <c r="SG19" s="70"/>
      <c r="SH19" s="70"/>
      <c r="SI19" s="70"/>
      <c r="SJ19" s="70"/>
      <c r="SK19" s="70"/>
      <c r="SL19" s="70"/>
      <c r="SM19" s="70"/>
      <c r="SN19" s="70"/>
      <c r="SO19" s="70"/>
      <c r="SP19" s="70"/>
      <c r="SQ19" s="70"/>
      <c r="SR19" s="70"/>
      <c r="SS19" s="70"/>
      <c r="ST19" s="70"/>
      <c r="SU19" s="70"/>
      <c r="SV19" s="70"/>
      <c r="SW19" s="70"/>
      <c r="SX19" s="70"/>
      <c r="SY19" s="70"/>
      <c r="SZ19" s="70"/>
      <c r="TA19" s="70"/>
      <c r="TB19" s="70"/>
      <c r="TC19" s="70"/>
      <c r="TD19" s="70"/>
      <c r="TE19" s="70"/>
      <c r="TF19" s="70"/>
      <c r="TG19" s="70"/>
      <c r="TH19" s="70"/>
      <c r="TI19" s="70"/>
      <c r="TJ19" s="70"/>
      <c r="TK19" s="70"/>
      <c r="TL19" s="70"/>
      <c r="TM19" s="70"/>
      <c r="TN19" s="70"/>
      <c r="TO19" s="70"/>
      <c r="TP19" s="70"/>
      <c r="TQ19" s="70"/>
      <c r="TR19" s="70"/>
      <c r="TS19" s="70"/>
      <c r="TT19" s="70"/>
      <c r="TU19" s="70"/>
      <c r="TV19" s="70"/>
      <c r="TW19" s="70"/>
      <c r="TX19" s="70"/>
      <c r="TY19" s="70"/>
      <c r="TZ19" s="70"/>
      <c r="UA19" s="70"/>
      <c r="UB19" s="70"/>
      <c r="UC19" s="70"/>
      <c r="UD19" s="70"/>
      <c r="UE19" s="70"/>
      <c r="UF19" s="70"/>
      <c r="UG19" s="70"/>
      <c r="UH19" s="70"/>
      <c r="UI19" s="70"/>
      <c r="UJ19" s="70"/>
      <c r="UK19" s="70"/>
      <c r="UL19" s="70"/>
      <c r="UM19" s="70"/>
      <c r="UN19" s="70"/>
      <c r="UO19" s="70"/>
      <c r="UP19" s="70"/>
      <c r="UQ19" s="70"/>
      <c r="UR19" s="70"/>
      <c r="US19" s="70"/>
      <c r="UT19" s="70"/>
      <c r="UU19" s="70"/>
      <c r="UV19" s="70"/>
      <c r="UW19" s="70"/>
      <c r="UX19" s="70"/>
      <c r="UY19" s="70"/>
      <c r="UZ19" s="70"/>
      <c r="VA19" s="70"/>
      <c r="VB19" s="70"/>
      <c r="VC19" s="70"/>
      <c r="VD19" s="70"/>
      <c r="VE19" s="70"/>
      <c r="VF19" s="70"/>
      <c r="VG19" s="70"/>
      <c r="VH19" s="70"/>
      <c r="VI19" s="70"/>
      <c r="VJ19" s="70"/>
      <c r="VK19" s="70"/>
      <c r="VL19" s="70"/>
      <c r="VM19" s="70"/>
      <c r="VN19" s="70"/>
      <c r="VO19" s="70"/>
      <c r="VP19" s="70"/>
      <c r="VQ19" s="70"/>
      <c r="VR19" s="70"/>
      <c r="VS19" s="70"/>
      <c r="VT19" s="70"/>
      <c r="VU19" s="70"/>
      <c r="VV19" s="70"/>
      <c r="VW19" s="70"/>
      <c r="VX19" s="70"/>
      <c r="VY19" s="70"/>
      <c r="VZ19" s="70"/>
      <c r="WA19" s="70"/>
      <c r="WB19" s="70"/>
      <c r="WC19" s="70"/>
      <c r="WD19" s="70"/>
      <c r="WE19" s="70"/>
      <c r="WF19" s="70"/>
      <c r="WG19" s="70"/>
      <c r="WH19" s="70"/>
      <c r="WI19" s="70"/>
      <c r="WJ19" s="70"/>
      <c r="WK19" s="70"/>
      <c r="WL19" s="70"/>
      <c r="WM19" s="70"/>
      <c r="WN19" s="70"/>
      <c r="WO19" s="70"/>
      <c r="WP19" s="70"/>
      <c r="WQ19" s="70"/>
      <c r="WR19" s="70"/>
      <c r="WS19" s="70"/>
      <c r="WT19" s="70"/>
      <c r="WU19" s="70"/>
      <c r="WV19" s="70"/>
      <c r="WW19" s="70"/>
      <c r="WX19" s="70"/>
      <c r="WY19" s="70"/>
      <c r="WZ19" s="70"/>
      <c r="XA19" s="70"/>
      <c r="XB19" s="70"/>
      <c r="XC19" s="70"/>
      <c r="XD19" s="70"/>
      <c r="XE19" s="70"/>
      <c r="XF19" s="70"/>
      <c r="XG19" s="70"/>
      <c r="XH19" s="70"/>
      <c r="XI19" s="70"/>
      <c r="XJ19" s="70"/>
      <c r="XK19" s="70"/>
      <c r="XL19" s="70"/>
      <c r="XM19" s="70"/>
      <c r="XN19" s="70"/>
      <c r="XO19" s="70"/>
      <c r="XP19" s="70"/>
      <c r="XQ19" s="70"/>
      <c r="XR19" s="70"/>
      <c r="XS19" s="70"/>
      <c r="XT19" s="70"/>
      <c r="XU19" s="70"/>
      <c r="XV19" s="70"/>
      <c r="XW19" s="70"/>
      <c r="XX19" s="70"/>
      <c r="XY19" s="70"/>
      <c r="XZ19" s="70"/>
      <c r="YA19" s="70"/>
      <c r="YB19" s="70"/>
      <c r="YC19" s="70"/>
      <c r="YD19" s="70"/>
      <c r="YE19" s="70"/>
      <c r="YF19" s="70"/>
      <c r="YG19" s="70"/>
      <c r="YH19" s="70"/>
      <c r="YI19" s="70"/>
      <c r="YJ19" s="70"/>
      <c r="YK19" s="70"/>
      <c r="YL19" s="70"/>
      <c r="YM19" s="70"/>
      <c r="YN19" s="70"/>
      <c r="YO19" s="70"/>
      <c r="YP19" s="70"/>
      <c r="YQ19" s="70"/>
      <c r="YR19" s="70"/>
      <c r="YS19" s="70"/>
      <c r="YT19" s="70"/>
      <c r="YU19" s="70"/>
      <c r="YV19" s="70"/>
      <c r="YW19" s="70"/>
      <c r="YX19" s="70"/>
      <c r="YY19" s="70"/>
      <c r="YZ19" s="70"/>
      <c r="ZA19" s="70"/>
      <c r="ZB19" s="70"/>
      <c r="ZC19" s="70"/>
      <c r="ZD19" s="70"/>
      <c r="ZE19" s="70"/>
      <c r="ZF19" s="70"/>
      <c r="ZG19" s="70"/>
      <c r="ZH19" s="70"/>
      <c r="ZI19" s="70"/>
      <c r="ZJ19" s="70"/>
      <c r="ZK19" s="70"/>
      <c r="ZL19" s="70"/>
      <c r="ZM19" s="70"/>
      <c r="ZN19" s="70"/>
      <c r="ZO19" s="70"/>
      <c r="ZP19" s="70"/>
      <c r="ZQ19" s="70"/>
      <c r="ZR19" s="70"/>
      <c r="ZS19" s="70"/>
      <c r="ZT19" s="70"/>
      <c r="ZU19" s="70"/>
      <c r="ZV19" s="70"/>
      <c r="ZW19" s="70"/>
      <c r="ZX19" s="70"/>
      <c r="ZY19" s="70"/>
      <c r="ZZ19" s="70"/>
      <c r="AAA19" s="70"/>
      <c r="AAB19" s="70"/>
      <c r="AAC19" s="70"/>
      <c r="AAD19" s="70"/>
      <c r="AAE19" s="70"/>
      <c r="AAF19" s="70"/>
      <c r="AAG19" s="70"/>
      <c r="AAH19" s="70"/>
      <c r="AAI19" s="70"/>
      <c r="AAJ19" s="70"/>
      <c r="AAK19" s="70"/>
      <c r="AAL19" s="70"/>
      <c r="AAM19" s="70"/>
      <c r="AAN19" s="70"/>
      <c r="AAO19" s="70"/>
      <c r="AAP19" s="70"/>
      <c r="AAQ19" s="70"/>
      <c r="AAR19" s="70"/>
      <c r="AAS19" s="70"/>
      <c r="AAT19" s="70"/>
      <c r="AAU19" s="70"/>
      <c r="AAV19" s="70"/>
      <c r="AAW19" s="70"/>
      <c r="AAX19" s="70"/>
      <c r="AAY19" s="70"/>
      <c r="AAZ19" s="70"/>
      <c r="ABA19" s="70"/>
      <c r="ABB19" s="70"/>
      <c r="ABC19" s="70"/>
      <c r="ABD19" s="70"/>
      <c r="ABE19" s="70"/>
      <c r="ABF19" s="70"/>
      <c r="ABG19" s="70"/>
      <c r="ABH19" s="70"/>
      <c r="ABI19" s="70"/>
      <c r="ABJ19" s="70"/>
      <c r="ABK19" s="70"/>
      <c r="ABL19" s="70"/>
      <c r="ABM19" s="70"/>
      <c r="ABN19" s="70"/>
      <c r="ABO19" s="70"/>
      <c r="ABP19" s="70"/>
      <c r="ABQ19" s="70"/>
      <c r="ABR19" s="70"/>
      <c r="ABS19" s="70"/>
      <c r="ABT19" s="70"/>
      <c r="ABU19" s="70"/>
      <c r="ABV19" s="70"/>
      <c r="ABW19" s="70"/>
      <c r="ABX19" s="70"/>
      <c r="ABY19" s="70"/>
      <c r="ABZ19" s="70"/>
      <c r="ACA19" s="70"/>
      <c r="ACB19" s="70"/>
      <c r="ACC19" s="70"/>
      <c r="ACD19" s="70"/>
      <c r="ACE19" s="70"/>
      <c r="ACF19" s="70"/>
      <c r="ACG19" s="70"/>
      <c r="ACH19" s="70"/>
      <c r="ACI19" s="70"/>
      <c r="ACJ19" s="70"/>
      <c r="ACK19" s="70"/>
      <c r="ACL19" s="70"/>
      <c r="ACM19" s="70"/>
      <c r="ACN19" s="70"/>
      <c r="ACO19" s="70"/>
      <c r="ACP19" s="70"/>
      <c r="ACQ19" s="70"/>
      <c r="ACR19" s="70"/>
      <c r="ACS19" s="70"/>
      <c r="ACT19" s="70"/>
      <c r="ACU19" s="70"/>
      <c r="ACV19" s="70"/>
      <c r="ACW19" s="70"/>
      <c r="ACX19" s="70"/>
      <c r="ACY19" s="70"/>
      <c r="ACZ19" s="70"/>
      <c r="ADA19" s="70"/>
      <c r="ADB19" s="70"/>
      <c r="ADC19" s="70"/>
      <c r="ADD19" s="70"/>
      <c r="ADE19" s="70"/>
      <c r="ADF19" s="70"/>
      <c r="ADG19" s="70"/>
      <c r="ADH19" s="70"/>
      <c r="ADI19" s="70"/>
      <c r="ADJ19" s="70"/>
      <c r="ADK19" s="70"/>
      <c r="ADL19" s="70"/>
      <c r="ADM19" s="70"/>
      <c r="ADN19" s="70"/>
      <c r="ADO19" s="70"/>
      <c r="ADP19" s="70"/>
      <c r="ADQ19" s="70"/>
      <c r="ADR19" s="70"/>
      <c r="ADS19" s="70"/>
      <c r="ADT19" s="70"/>
      <c r="ADU19" s="70"/>
      <c r="ADV19" s="70"/>
      <c r="ADW19" s="70"/>
      <c r="ADX19" s="70"/>
      <c r="ADY19" s="70"/>
      <c r="ADZ19" s="70"/>
      <c r="AEA19" s="70"/>
      <c r="AEB19" s="70"/>
      <c r="AEC19" s="70"/>
      <c r="AED19" s="70"/>
      <c r="AEE19" s="70"/>
      <c r="AEF19" s="70"/>
      <c r="AEG19" s="70"/>
      <c r="AEH19" s="70"/>
      <c r="AEI19" s="70"/>
      <c r="AEJ19" s="70"/>
      <c r="AEK19" s="70"/>
      <c r="AEL19" s="70"/>
      <c r="AEM19" s="70"/>
      <c r="AEN19" s="70"/>
      <c r="AEO19" s="70"/>
      <c r="AEP19" s="70"/>
      <c r="AEQ19" s="70"/>
      <c r="AER19" s="70"/>
      <c r="AES19" s="70"/>
      <c r="AET19" s="70"/>
      <c r="AEU19" s="70"/>
      <c r="AEV19" s="70"/>
      <c r="AEW19" s="70"/>
      <c r="AEX19" s="70"/>
      <c r="AEY19" s="70"/>
      <c r="AEZ19" s="70"/>
      <c r="AFA19" s="70"/>
      <c r="AFB19" s="70"/>
      <c r="AFC19" s="70"/>
      <c r="AFD19" s="70"/>
      <c r="AFE19" s="70"/>
      <c r="AFF19" s="70"/>
      <c r="AFG19" s="70"/>
      <c r="AFH19" s="70"/>
      <c r="AFI19" s="70"/>
      <c r="AFJ19" s="70"/>
      <c r="AFK19" s="70"/>
      <c r="AFL19" s="70"/>
      <c r="AFM19" s="70"/>
      <c r="AFN19" s="70"/>
      <c r="AFO19" s="70"/>
      <c r="AFP19" s="70"/>
      <c r="AFQ19" s="70"/>
      <c r="AFR19" s="70"/>
      <c r="AFS19" s="70"/>
      <c r="AFT19" s="70"/>
      <c r="AFU19" s="70"/>
      <c r="AFV19" s="70"/>
      <c r="AFW19" s="70"/>
      <c r="AFX19" s="70"/>
      <c r="AFY19" s="70"/>
      <c r="AFZ19" s="70"/>
      <c r="AGA19" s="70"/>
      <c r="AGB19" s="70"/>
      <c r="AGC19" s="70"/>
      <c r="AGD19" s="70"/>
      <c r="AGE19" s="70"/>
      <c r="AGF19" s="70"/>
      <c r="AGG19" s="70"/>
      <c r="AGH19" s="70"/>
      <c r="AGI19" s="70"/>
      <c r="AGJ19" s="70"/>
      <c r="AGK19" s="70"/>
      <c r="AGL19" s="70"/>
      <c r="AGM19" s="70"/>
      <c r="AGN19" s="70"/>
      <c r="AGO19" s="70"/>
      <c r="AGP19" s="70"/>
      <c r="AGQ19" s="70"/>
      <c r="AGR19" s="70"/>
      <c r="AGS19" s="70"/>
      <c r="AGT19" s="70"/>
      <c r="AGU19" s="70"/>
      <c r="AGV19" s="70"/>
      <c r="AGW19" s="70"/>
      <c r="AGX19" s="70"/>
      <c r="AGY19" s="70"/>
      <c r="AGZ19" s="70"/>
      <c r="AHA19" s="70"/>
      <c r="AHB19" s="70"/>
      <c r="AHC19" s="70"/>
      <c r="AHD19" s="70"/>
      <c r="AHE19" s="70"/>
      <c r="AHF19" s="70"/>
      <c r="AHG19" s="70"/>
      <c r="AHH19" s="70"/>
      <c r="AHI19" s="70"/>
      <c r="AHJ19" s="70"/>
      <c r="AHK19" s="70"/>
      <c r="AHL19" s="70"/>
      <c r="AHM19" s="70"/>
      <c r="AHN19" s="70"/>
      <c r="AHO19" s="70"/>
      <c r="AHP19" s="70"/>
      <c r="AHQ19" s="70"/>
      <c r="AHR19" s="70"/>
      <c r="AHS19" s="70"/>
      <c r="AHT19" s="70"/>
      <c r="AHU19" s="70"/>
      <c r="AHV19" s="70"/>
      <c r="AHW19" s="70"/>
      <c r="AHX19" s="70"/>
      <c r="AHY19" s="70"/>
      <c r="AHZ19" s="70"/>
      <c r="AIA19" s="70"/>
      <c r="AIB19" s="70"/>
      <c r="AIC19" s="70"/>
      <c r="AID19" s="70"/>
      <c r="AIE19" s="70"/>
      <c r="AIF19" s="70"/>
      <c r="AIG19" s="70"/>
      <c r="AIH19" s="70"/>
      <c r="AII19" s="70"/>
      <c r="AIJ19" s="70"/>
      <c r="AIK19" s="70"/>
      <c r="AIL19" s="70"/>
      <c r="AIM19" s="70"/>
      <c r="AIN19" s="70"/>
      <c r="AIO19" s="70"/>
      <c r="AIP19" s="70"/>
      <c r="AIQ19" s="70"/>
      <c r="AIR19" s="70"/>
      <c r="AIS19" s="70"/>
      <c r="AIT19" s="70"/>
      <c r="AIU19" s="70"/>
      <c r="AIV19" s="70"/>
      <c r="AIW19" s="70"/>
      <c r="AIX19" s="70"/>
      <c r="AIY19" s="70"/>
      <c r="AIZ19" s="70"/>
      <c r="AJA19" s="70"/>
      <c r="AJB19" s="70"/>
      <c r="AJC19" s="70"/>
      <c r="AJD19" s="70"/>
      <c r="AJE19" s="70"/>
      <c r="AJF19" s="70"/>
      <c r="AJG19" s="70"/>
      <c r="AJH19" s="70"/>
      <c r="AJI19" s="70"/>
      <c r="AJJ19" s="70"/>
      <c r="AJK19" s="70"/>
      <c r="AJL19" s="70"/>
      <c r="AJM19" s="70"/>
      <c r="AJN19" s="70"/>
      <c r="AJO19" s="70"/>
      <c r="AJP19" s="70"/>
      <c r="AJQ19" s="70"/>
      <c r="AJR19" s="70"/>
      <c r="AJS19" s="70"/>
      <c r="AJT19" s="70"/>
      <c r="AJU19" s="70"/>
      <c r="AJV19" s="70"/>
      <c r="AJW19" s="70"/>
      <c r="AJX19" s="70"/>
      <c r="AJY19" s="70"/>
      <c r="AJZ19" s="70"/>
      <c r="AKA19" s="70"/>
      <c r="AKB19" s="70"/>
      <c r="AKC19" s="70"/>
      <c r="AKD19" s="70"/>
      <c r="AKE19" s="70"/>
      <c r="AKF19" s="70"/>
      <c r="AKG19" s="70"/>
      <c r="AKH19" s="70"/>
      <c r="AKI19" s="70"/>
      <c r="AKJ19" s="70"/>
      <c r="AKK19" s="70"/>
      <c r="AKL19" s="70"/>
      <c r="AKM19" s="70"/>
      <c r="AKN19" s="70"/>
      <c r="AKO19" s="70"/>
      <c r="AKP19" s="70"/>
      <c r="AKQ19" s="70"/>
      <c r="AKR19" s="70"/>
      <c r="AKS19" s="70"/>
      <c r="AKT19" s="70"/>
      <c r="AKU19" s="70"/>
      <c r="AKV19" s="70"/>
      <c r="AKW19" s="70"/>
      <c r="AKX19" s="70"/>
      <c r="AKY19" s="70"/>
      <c r="AKZ19" s="70"/>
      <c r="ALA19" s="70"/>
      <c r="ALB19" s="70"/>
      <c r="ALC19" s="70"/>
      <c r="ALD19" s="70"/>
      <c r="ALE19" s="70"/>
      <c r="ALF19" s="70"/>
      <c r="ALG19" s="70"/>
      <c r="ALH19" s="70"/>
      <c r="ALI19" s="70"/>
      <c r="ALJ19" s="70"/>
      <c r="ALK19" s="70"/>
      <c r="ALL19" s="70"/>
      <c r="ALM19" s="70"/>
      <c r="ALN19" s="70"/>
      <c r="ALO19" s="70"/>
      <c r="ALP19" s="70"/>
      <c r="ALQ19" s="70"/>
      <c r="ALR19" s="70"/>
      <c r="ALS19" s="70"/>
      <c r="ALT19" s="70"/>
      <c r="ALU19" s="70"/>
      <c r="ALV19" s="70"/>
      <c r="ALW19" s="70"/>
      <c r="ALX19" s="70"/>
      <c r="ALY19" s="70"/>
      <c r="ALZ19" s="70"/>
      <c r="AMA19" s="70"/>
      <c r="AMB19" s="70"/>
      <c r="AMC19" s="70"/>
      <c r="AMD19" s="70"/>
      <c r="AME19" s="70"/>
      <c r="AMF19" s="70"/>
      <c r="AMG19" s="70"/>
      <c r="AMH19" s="70"/>
      <c r="AMI19" s="70"/>
      <c r="AMJ19" s="70"/>
      <c r="AMK19" s="70"/>
      <c r="AML19" s="70"/>
      <c r="AMM19" s="70"/>
      <c r="AMN19" s="70"/>
      <c r="AMO19" s="70"/>
      <c r="AMP19" s="70"/>
      <c r="AMQ19" s="70"/>
      <c r="AMR19" s="70"/>
      <c r="AMS19" s="70"/>
    </row>
    <row r="20" spans="1:1033" ht="36.75" customHeight="1">
      <c r="A20" s="301" t="s">
        <v>129</v>
      </c>
      <c r="B20" s="301"/>
      <c r="C20" s="301"/>
      <c r="D20" s="301"/>
      <c r="E20" s="301"/>
      <c r="F20" s="301"/>
      <c r="G20" s="112"/>
      <c r="H20" s="112"/>
      <c r="I20" s="113"/>
      <c r="J20" s="114"/>
      <c r="K20" s="82"/>
      <c r="L20" s="83" t="s">
        <v>130</v>
      </c>
      <c r="M20" s="83"/>
      <c r="P20" s="79"/>
      <c r="S20" s="79"/>
    </row>
    <row r="21" spans="1:1033" ht="30.75" customHeight="1">
      <c r="A21" s="82"/>
      <c r="B21" s="82"/>
      <c r="C21" s="82"/>
      <c r="D21" s="82"/>
      <c r="E21" s="82"/>
      <c r="F21" s="82"/>
      <c r="G21" s="82"/>
      <c r="H21" s="82"/>
      <c r="I21" s="82"/>
      <c r="J21" s="82"/>
      <c r="K21" s="82"/>
      <c r="L21" s="115" t="s">
        <v>88</v>
      </c>
      <c r="M21" s="100" t="s">
        <v>34</v>
      </c>
      <c r="P21" s="79"/>
      <c r="S21" s="79"/>
    </row>
    <row r="22" spans="1:1033" s="80" customFormat="1" ht="27" customHeight="1">
      <c r="A22" s="298" t="s">
        <v>131</v>
      </c>
      <c r="B22" s="298"/>
      <c r="C22" s="298"/>
      <c r="D22" s="298"/>
      <c r="E22" s="298"/>
      <c r="F22" s="298"/>
      <c r="G22" s="298"/>
      <c r="H22" s="298"/>
      <c r="I22" s="298"/>
      <c r="J22" s="298"/>
      <c r="K22" s="82"/>
      <c r="L22" s="98" t="s">
        <v>97</v>
      </c>
      <c r="M22" s="99"/>
      <c r="N22" s="41"/>
      <c r="O22" s="41"/>
      <c r="P22" s="79"/>
      <c r="Q22" s="41"/>
      <c r="R22" s="41"/>
      <c r="S22" s="79"/>
      <c r="IO22" s="41"/>
      <c r="IP22" s="41"/>
      <c r="IQ22" s="41"/>
      <c r="IR22" s="41"/>
      <c r="IS22" s="41"/>
      <c r="IT22" s="41"/>
      <c r="IU22" s="41"/>
      <c r="IV22" s="41"/>
      <c r="IW22" s="41"/>
      <c r="IX22" s="41"/>
      <c r="IY22" s="41"/>
      <c r="IZ22" s="41"/>
      <c r="JA22" s="41"/>
      <c r="JB22" s="41"/>
    </row>
    <row r="23" spans="1:1033" s="80" customFormat="1" ht="30.75" customHeight="1">
      <c r="A23" s="303"/>
      <c r="B23" s="303"/>
      <c r="C23" s="303"/>
      <c r="D23" s="303"/>
      <c r="E23" s="303"/>
      <c r="F23" s="303"/>
      <c r="G23" s="117" t="s">
        <v>85</v>
      </c>
      <c r="H23" s="117" t="s">
        <v>86</v>
      </c>
      <c r="I23" s="118" t="s">
        <v>87</v>
      </c>
      <c r="J23" s="118" t="s">
        <v>45</v>
      </c>
      <c r="K23" s="82"/>
      <c r="L23" s="98" t="s">
        <v>102</v>
      </c>
      <c r="M23" s="99"/>
      <c r="N23" s="41"/>
      <c r="O23" s="41"/>
      <c r="P23" s="79"/>
      <c r="Q23" s="41"/>
      <c r="R23" s="41"/>
      <c r="S23" s="79"/>
      <c r="IO23" s="41"/>
      <c r="IP23" s="41"/>
      <c r="IQ23" s="41"/>
      <c r="IR23" s="41"/>
      <c r="IS23" s="41"/>
      <c r="IT23" s="41"/>
      <c r="IU23" s="41"/>
      <c r="IV23" s="41"/>
      <c r="IW23" s="41"/>
      <c r="IX23" s="41"/>
      <c r="IY23" s="41"/>
      <c r="IZ23" s="41"/>
      <c r="JA23" s="41"/>
      <c r="JB23" s="41"/>
    </row>
    <row r="24" spans="1:1033" s="80" customFormat="1" ht="30.75" customHeight="1">
      <c r="A24" s="116"/>
      <c r="B24" s="119"/>
      <c r="C24" s="119"/>
      <c r="D24" s="119"/>
      <c r="E24" s="119"/>
      <c r="F24" s="120"/>
      <c r="G24" s="117"/>
      <c r="H24" s="117"/>
      <c r="I24" s="118"/>
      <c r="J24" s="118"/>
      <c r="K24" s="82"/>
      <c r="L24" s="98" t="s">
        <v>103</v>
      </c>
      <c r="M24" s="99"/>
      <c r="N24" s="41"/>
      <c r="O24" s="41"/>
      <c r="P24" s="79"/>
      <c r="Q24" s="41"/>
      <c r="R24" s="41"/>
      <c r="S24" s="79"/>
      <c r="IO24" s="41"/>
      <c r="IP24" s="41"/>
      <c r="IQ24" s="41"/>
      <c r="IR24" s="41"/>
      <c r="IS24" s="41"/>
      <c r="IT24" s="41"/>
      <c r="IU24" s="41"/>
      <c r="IV24" s="41"/>
      <c r="IW24" s="41"/>
      <c r="IX24" s="41"/>
      <c r="IY24" s="41"/>
      <c r="IZ24" s="41"/>
      <c r="JA24" s="41"/>
      <c r="JB24" s="41"/>
    </row>
    <row r="25" spans="1:1033" s="80" customFormat="1" ht="31.5" customHeight="1">
      <c r="A25" s="121" t="s">
        <v>89</v>
      </c>
      <c r="B25" s="328" t="s">
        <v>132</v>
      </c>
      <c r="C25" s="328"/>
      <c r="D25" s="328"/>
      <c r="E25" s="328"/>
      <c r="F25" s="328"/>
      <c r="G25" s="122"/>
      <c r="H25" s="122"/>
      <c r="I25" s="123" t="s">
        <v>133</v>
      </c>
      <c r="J25" s="124" t="s">
        <v>134</v>
      </c>
      <c r="K25" s="82"/>
      <c r="L25" s="98" t="s">
        <v>108</v>
      </c>
      <c r="M25" s="99" t="s">
        <v>109</v>
      </c>
      <c r="N25" s="41"/>
      <c r="O25" s="41"/>
      <c r="P25" s="79"/>
      <c r="Q25" s="41"/>
      <c r="R25" s="41"/>
      <c r="S25" s="79"/>
      <c r="IO25" s="41"/>
      <c r="IP25" s="41"/>
      <c r="IQ25" s="41"/>
      <c r="IR25" s="41"/>
      <c r="IS25" s="41"/>
      <c r="IT25" s="41"/>
      <c r="IU25" s="41"/>
      <c r="IV25" s="41"/>
      <c r="IW25" s="41"/>
      <c r="IX25" s="41"/>
      <c r="IY25" s="41"/>
      <c r="IZ25" s="41"/>
      <c r="JA25" s="41"/>
      <c r="JB25" s="41"/>
    </row>
    <row r="26" spans="1:1033" s="80" customFormat="1" ht="31.5" customHeight="1">
      <c r="A26" s="121" t="s">
        <v>93</v>
      </c>
      <c r="B26" s="328" t="s">
        <v>135</v>
      </c>
      <c r="C26" s="328"/>
      <c r="D26" s="328"/>
      <c r="E26" s="328"/>
      <c r="F26" s="328"/>
      <c r="G26" s="125"/>
      <c r="H26" s="125"/>
      <c r="I26" s="126" t="s">
        <v>136</v>
      </c>
      <c r="J26" s="127" t="s">
        <v>137</v>
      </c>
      <c r="K26" s="82"/>
      <c r="L26" s="100" t="s">
        <v>33</v>
      </c>
      <c r="M26" s="101">
        <f>SUM(M22:M25)</f>
        <v>0</v>
      </c>
      <c r="N26" s="41"/>
      <c r="O26" s="41"/>
      <c r="P26" s="79"/>
      <c r="Q26" s="41"/>
      <c r="R26" s="41"/>
      <c r="S26" s="79"/>
      <c r="IO26" s="41"/>
      <c r="IP26" s="41"/>
      <c r="IQ26" s="41"/>
      <c r="IR26" s="41"/>
      <c r="IS26" s="41"/>
      <c r="IT26" s="41"/>
      <c r="IU26" s="41"/>
      <c r="IV26" s="41"/>
      <c r="IW26" s="41"/>
      <c r="IX26" s="41"/>
      <c r="IY26" s="41"/>
      <c r="IZ26" s="41"/>
      <c r="JA26" s="41"/>
      <c r="JB26" s="41"/>
    </row>
    <row r="27" spans="1:1033" s="80" customFormat="1" ht="15.75" customHeight="1">
      <c r="A27" s="121" t="s">
        <v>98</v>
      </c>
      <c r="B27" s="329" t="s">
        <v>138</v>
      </c>
      <c r="C27" s="329"/>
      <c r="D27" s="329"/>
      <c r="E27" s="329"/>
      <c r="F27" s="329"/>
      <c r="G27" s="111"/>
      <c r="H27" s="111"/>
      <c r="I27" s="128"/>
      <c r="J27" s="129"/>
      <c r="K27" s="82"/>
      <c r="L27" s="80" t="s">
        <v>118</v>
      </c>
      <c r="N27" s="41"/>
      <c r="O27" s="41"/>
      <c r="P27" s="79"/>
      <c r="Q27" s="41"/>
      <c r="R27" s="41"/>
      <c r="S27" s="79"/>
      <c r="IO27" s="41"/>
      <c r="IP27" s="41"/>
      <c r="IQ27" s="41"/>
      <c r="IR27" s="41"/>
      <c r="IS27" s="41"/>
      <c r="IT27" s="41"/>
      <c r="IU27" s="41"/>
      <c r="IV27" s="41"/>
      <c r="IW27" s="41"/>
      <c r="IX27" s="41"/>
      <c r="IY27" s="41"/>
      <c r="IZ27" s="41"/>
      <c r="JA27" s="41"/>
      <c r="JB27" s="41"/>
    </row>
    <row r="28" spans="1:1033" s="80" customFormat="1" ht="15.75" customHeight="1">
      <c r="A28" s="130" t="s">
        <v>104</v>
      </c>
      <c r="B28" s="330" t="s">
        <v>139</v>
      </c>
      <c r="C28" s="330"/>
      <c r="D28" s="330"/>
      <c r="E28" s="330"/>
      <c r="F28" s="330"/>
      <c r="G28" s="131"/>
      <c r="H28" s="131"/>
      <c r="I28" s="132" t="s">
        <v>140</v>
      </c>
      <c r="J28" s="127" t="s">
        <v>141</v>
      </c>
      <c r="K28" s="82"/>
      <c r="P28" s="79"/>
      <c r="S28" s="79"/>
      <c r="IO28" s="41"/>
      <c r="IP28" s="41"/>
      <c r="IQ28" s="41"/>
      <c r="IR28" s="41"/>
      <c r="IS28" s="41"/>
      <c r="IT28" s="41"/>
      <c r="IU28" s="41"/>
      <c r="IV28" s="41"/>
      <c r="IW28" s="41"/>
      <c r="IX28" s="41"/>
      <c r="IY28" s="41"/>
      <c r="IZ28" s="41"/>
      <c r="JA28" s="41"/>
      <c r="JB28" s="41"/>
    </row>
    <row r="29" spans="1:1033" s="80" customFormat="1">
      <c r="A29" s="301" t="s">
        <v>142</v>
      </c>
      <c r="B29" s="301"/>
      <c r="C29" s="301"/>
      <c r="D29" s="301"/>
      <c r="E29" s="301"/>
      <c r="F29" s="301"/>
      <c r="G29" s="112"/>
      <c r="H29" s="112"/>
      <c r="I29" s="133"/>
      <c r="J29" s="134"/>
      <c r="K29" s="82"/>
      <c r="N29" s="41"/>
      <c r="O29" s="41"/>
      <c r="IO29" s="41"/>
      <c r="IP29" s="41"/>
      <c r="IQ29" s="41"/>
      <c r="IR29" s="41"/>
      <c r="IS29" s="41"/>
      <c r="IT29" s="41"/>
      <c r="IU29" s="41"/>
      <c r="IV29" s="41"/>
      <c r="IW29" s="41"/>
      <c r="IX29" s="41"/>
      <c r="IY29" s="41"/>
      <c r="IZ29" s="41"/>
      <c r="JA29" s="41"/>
      <c r="JB29" s="41"/>
    </row>
    <row r="30" spans="1:1033" s="80" customFormat="1">
      <c r="A30" s="113"/>
      <c r="B30" s="135"/>
      <c r="C30" s="135"/>
      <c r="D30" s="135"/>
      <c r="E30" s="135"/>
      <c r="F30" s="135"/>
      <c r="G30" s="135"/>
      <c r="H30" s="135"/>
      <c r="I30" s="135"/>
      <c r="J30" s="134"/>
      <c r="K30" s="82"/>
      <c r="N30" s="41"/>
      <c r="O30" s="41"/>
      <c r="IO30" s="41"/>
      <c r="IP30" s="41"/>
      <c r="IQ30" s="41"/>
      <c r="IR30" s="41"/>
      <c r="IS30" s="41"/>
      <c r="IT30" s="41"/>
      <c r="IU30" s="41"/>
      <c r="IV30" s="41"/>
      <c r="IW30" s="41"/>
      <c r="IX30" s="41"/>
      <c r="IY30" s="41"/>
      <c r="IZ30" s="41"/>
      <c r="JA30" s="41"/>
      <c r="JB30" s="41"/>
    </row>
    <row r="31" spans="1:1033" s="80" customFormat="1" ht="15" customHeight="1">
      <c r="A31" s="298" t="s">
        <v>143</v>
      </c>
      <c r="B31" s="298"/>
      <c r="C31" s="298"/>
      <c r="D31" s="298"/>
      <c r="E31" s="298"/>
      <c r="F31" s="298"/>
      <c r="G31" s="298"/>
      <c r="H31" s="298"/>
      <c r="I31" s="298"/>
      <c r="J31" s="298"/>
      <c r="K31" s="82"/>
      <c r="N31" s="41"/>
      <c r="O31" s="41"/>
      <c r="IO31" s="41"/>
      <c r="IP31" s="41"/>
      <c r="IQ31" s="41"/>
      <c r="IR31" s="41"/>
      <c r="IS31" s="41"/>
      <c r="IT31" s="41"/>
      <c r="IU31" s="41"/>
      <c r="IV31" s="41"/>
      <c r="IW31" s="41"/>
      <c r="IX31" s="41"/>
      <c r="IY31" s="41"/>
      <c r="IZ31" s="41"/>
      <c r="JA31" s="41"/>
      <c r="JB31" s="41"/>
    </row>
    <row r="32" spans="1:1033" s="80" customFormat="1" ht="23.25">
      <c r="A32" s="302"/>
      <c r="B32" s="302"/>
      <c r="C32" s="302"/>
      <c r="D32" s="302"/>
      <c r="E32" s="302"/>
      <c r="F32" s="302"/>
      <c r="G32" s="117" t="s">
        <v>85</v>
      </c>
      <c r="H32" s="117" t="s">
        <v>86</v>
      </c>
      <c r="I32" s="136" t="s">
        <v>87</v>
      </c>
      <c r="J32" s="137" t="s">
        <v>45</v>
      </c>
      <c r="K32" s="82"/>
      <c r="N32" s="41"/>
      <c r="O32" s="41"/>
      <c r="P32" s="79"/>
      <c r="Q32" s="41"/>
      <c r="R32" s="41"/>
      <c r="S32" s="79"/>
      <c r="IO32" s="41"/>
      <c r="IP32" s="41"/>
      <c r="IQ32" s="41"/>
      <c r="IR32" s="41"/>
      <c r="IS32" s="41"/>
      <c r="IT32" s="41"/>
      <c r="IU32" s="41"/>
      <c r="IV32" s="41"/>
      <c r="IW32" s="41"/>
      <c r="IX32" s="41"/>
      <c r="IY32" s="41"/>
      <c r="IZ32" s="41"/>
      <c r="JA32" s="41"/>
      <c r="JB32" s="41"/>
    </row>
    <row r="33" spans="1:262" s="80" customFormat="1" ht="45">
      <c r="A33" s="121" t="s">
        <v>89</v>
      </c>
      <c r="B33" s="328" t="s">
        <v>144</v>
      </c>
      <c r="C33" s="328"/>
      <c r="D33" s="328"/>
      <c r="E33" s="328"/>
      <c r="F33" s="328"/>
      <c r="G33" s="104"/>
      <c r="H33" s="104"/>
      <c r="I33" s="123" t="s">
        <v>145</v>
      </c>
      <c r="J33" s="124" t="s">
        <v>146</v>
      </c>
      <c r="K33" s="82"/>
      <c r="L33" s="83" t="s">
        <v>147</v>
      </c>
      <c r="M33" s="83"/>
      <c r="N33" s="41"/>
      <c r="O33" s="41"/>
      <c r="P33" s="79"/>
      <c r="Q33" s="41"/>
      <c r="R33" s="41"/>
      <c r="S33" s="79"/>
      <c r="IO33" s="41"/>
      <c r="IP33" s="41"/>
      <c r="IQ33" s="41"/>
      <c r="IR33" s="41"/>
      <c r="IS33" s="41"/>
      <c r="IT33" s="41"/>
      <c r="IU33" s="41"/>
      <c r="IV33" s="41"/>
      <c r="IW33" s="41"/>
      <c r="IX33" s="41"/>
      <c r="IY33" s="41"/>
      <c r="IZ33" s="41"/>
      <c r="JA33" s="41"/>
      <c r="JB33" s="41"/>
    </row>
    <row r="34" spans="1:262">
      <c r="A34" s="121" t="s">
        <v>93</v>
      </c>
      <c r="B34" s="328" t="s">
        <v>148</v>
      </c>
      <c r="C34" s="328"/>
      <c r="D34" s="328"/>
      <c r="E34" s="328"/>
      <c r="F34" s="328"/>
      <c r="G34" s="89"/>
      <c r="H34" s="89"/>
      <c r="I34" s="126" t="s">
        <v>149</v>
      </c>
      <c r="J34" s="127" t="s">
        <v>150</v>
      </c>
      <c r="K34" s="82"/>
      <c r="L34" s="83"/>
      <c r="M34" s="83"/>
    </row>
    <row r="35" spans="1:262" ht="18">
      <c r="A35" s="121" t="s">
        <v>98</v>
      </c>
      <c r="B35" s="328" t="s">
        <v>151</v>
      </c>
      <c r="C35" s="328"/>
      <c r="D35" s="328"/>
      <c r="E35" s="328"/>
      <c r="F35" s="328"/>
      <c r="G35" s="89"/>
      <c r="H35" s="89"/>
      <c r="I35" s="126" t="s">
        <v>152</v>
      </c>
      <c r="J35" s="127" t="s">
        <v>153</v>
      </c>
      <c r="K35" s="82"/>
      <c r="L35" s="299" t="s">
        <v>88</v>
      </c>
      <c r="M35" s="300" t="s">
        <v>34</v>
      </c>
    </row>
    <row r="36" spans="1:262" ht="34.35">
      <c r="A36" s="121" t="s">
        <v>104</v>
      </c>
      <c r="B36" s="328" t="s">
        <v>154</v>
      </c>
      <c r="C36" s="328"/>
      <c r="D36" s="328"/>
      <c r="E36" s="328"/>
      <c r="F36" s="328"/>
      <c r="G36" s="138"/>
      <c r="H36" s="138"/>
      <c r="I36" s="126" t="s">
        <v>155</v>
      </c>
      <c r="J36" s="127" t="s">
        <v>156</v>
      </c>
      <c r="K36" s="82"/>
      <c r="L36" s="299"/>
      <c r="M36" s="300"/>
    </row>
    <row r="37" spans="1:262" ht="18">
      <c r="A37" s="121" t="s">
        <v>110</v>
      </c>
      <c r="B37" s="139" t="s">
        <v>157</v>
      </c>
      <c r="C37" s="140"/>
      <c r="D37" s="140"/>
      <c r="E37" s="140"/>
      <c r="F37" s="141"/>
      <c r="G37" s="138"/>
      <c r="H37" s="138"/>
      <c r="I37" s="126" t="s">
        <v>158</v>
      </c>
      <c r="J37" s="127" t="s">
        <v>159</v>
      </c>
      <c r="K37" s="82"/>
      <c r="L37" s="98" t="s">
        <v>160</v>
      </c>
      <c r="M37" s="99" t="s">
        <v>109</v>
      </c>
    </row>
    <row r="38" spans="1:262" ht="36">
      <c r="A38" s="121" t="s">
        <v>114</v>
      </c>
      <c r="B38" s="330" t="s">
        <v>161</v>
      </c>
      <c r="C38" s="330"/>
      <c r="D38" s="330"/>
      <c r="E38" s="330"/>
      <c r="F38" s="330"/>
      <c r="G38" s="142"/>
      <c r="H38" s="142"/>
      <c r="I38" s="143" t="s">
        <v>162</v>
      </c>
      <c r="J38" s="144" t="s">
        <v>163</v>
      </c>
      <c r="K38" s="82"/>
      <c r="L38" s="98" t="s">
        <v>164</v>
      </c>
      <c r="M38" s="99" t="s">
        <v>109</v>
      </c>
      <c r="N38" s="79"/>
    </row>
    <row r="39" spans="1:262">
      <c r="A39" s="121" t="s">
        <v>119</v>
      </c>
      <c r="B39" s="145" t="s">
        <v>165</v>
      </c>
      <c r="C39" s="146"/>
      <c r="D39" s="146"/>
      <c r="E39" s="146"/>
      <c r="F39" s="147"/>
      <c r="G39" s="148"/>
      <c r="H39" s="148"/>
      <c r="I39" s="149"/>
      <c r="J39" s="150"/>
      <c r="K39" s="82"/>
      <c r="L39" s="151"/>
      <c r="M39" s="152"/>
      <c r="N39" s="79"/>
    </row>
    <row r="40" spans="1:262" ht="18">
      <c r="A40" s="130" t="s">
        <v>125</v>
      </c>
      <c r="B40" s="331" t="s">
        <v>166</v>
      </c>
      <c r="C40" s="331"/>
      <c r="D40" s="331"/>
      <c r="E40" s="331"/>
      <c r="F40" s="331"/>
      <c r="G40" s="138"/>
      <c r="H40" s="142"/>
      <c r="I40" s="153" t="s">
        <v>167</v>
      </c>
      <c r="J40" s="154" t="s">
        <v>168</v>
      </c>
      <c r="K40" s="82"/>
      <c r="L40" s="155" t="s">
        <v>169</v>
      </c>
      <c r="M40" s="156">
        <v>0.05</v>
      </c>
    </row>
    <row r="41" spans="1:262">
      <c r="A41" s="296" t="s">
        <v>170</v>
      </c>
      <c r="B41" s="296"/>
      <c r="C41" s="296"/>
      <c r="D41" s="296"/>
      <c r="E41" s="296"/>
      <c r="F41" s="296"/>
      <c r="G41" s="158"/>
      <c r="H41" s="112"/>
      <c r="I41" s="113"/>
      <c r="J41" s="114"/>
      <c r="K41" s="82"/>
      <c r="L41" s="159"/>
      <c r="M41" s="160"/>
    </row>
    <row r="42" spans="1:262">
      <c r="A42" s="113"/>
      <c r="B42" s="135"/>
      <c r="C42" s="135"/>
      <c r="D42" s="135"/>
      <c r="E42" s="135"/>
      <c r="F42" s="135"/>
      <c r="G42" s="135"/>
      <c r="H42" s="135"/>
      <c r="I42" s="135"/>
      <c r="J42" s="114"/>
      <c r="K42" s="82"/>
      <c r="L42" s="297" t="s">
        <v>171</v>
      </c>
      <c r="M42" s="297"/>
    </row>
    <row r="43" spans="1:262" ht="15" customHeight="1">
      <c r="A43" s="298" t="s">
        <v>172</v>
      </c>
      <c r="B43" s="298"/>
      <c r="C43" s="298"/>
      <c r="D43" s="298"/>
      <c r="E43" s="298"/>
      <c r="F43" s="298"/>
      <c r="G43" s="298"/>
      <c r="H43" s="298"/>
      <c r="I43" s="298"/>
      <c r="J43" s="298"/>
      <c r="K43" s="82"/>
    </row>
    <row r="44" spans="1:262" ht="23.25">
      <c r="A44" s="162"/>
      <c r="B44" s="163"/>
      <c r="C44" s="164"/>
      <c r="D44" s="164"/>
      <c r="E44" s="164"/>
      <c r="F44" s="164"/>
      <c r="G44" s="117" t="s">
        <v>85</v>
      </c>
      <c r="H44" s="117" t="s">
        <v>86</v>
      </c>
      <c r="I44" s="165" t="s">
        <v>87</v>
      </c>
      <c r="J44" s="166" t="s">
        <v>45</v>
      </c>
      <c r="K44" s="82"/>
    </row>
    <row r="45" spans="1:262" ht="36">
      <c r="A45" s="113"/>
      <c r="B45" s="332" t="s">
        <v>173</v>
      </c>
      <c r="C45" s="332"/>
      <c r="D45" s="332"/>
      <c r="E45" s="332"/>
      <c r="F45" s="332"/>
      <c r="G45" s="138"/>
      <c r="H45" s="138"/>
      <c r="I45" s="167" t="s">
        <v>174</v>
      </c>
      <c r="J45" s="168" t="s">
        <v>175</v>
      </c>
      <c r="K45" s="82"/>
    </row>
    <row r="46" spans="1:262" ht="27.75">
      <c r="A46" s="113"/>
      <c r="B46" s="332" t="s">
        <v>176</v>
      </c>
      <c r="C46" s="332"/>
      <c r="D46" s="332"/>
      <c r="E46" s="332"/>
      <c r="F46" s="332"/>
      <c r="G46" s="138"/>
      <c r="H46" s="138"/>
      <c r="I46" s="169" t="s">
        <v>177</v>
      </c>
      <c r="J46" s="168" t="s">
        <v>178</v>
      </c>
      <c r="K46" s="82"/>
      <c r="L46" s="82"/>
      <c r="M46" s="82"/>
    </row>
    <row r="47" spans="1:262" ht="45">
      <c r="A47" s="113"/>
      <c r="B47" s="332" t="s">
        <v>179</v>
      </c>
      <c r="C47" s="332"/>
      <c r="D47" s="332"/>
      <c r="E47" s="332"/>
      <c r="F47" s="332"/>
      <c r="G47" s="138"/>
      <c r="H47" s="138"/>
      <c r="I47" s="169" t="s">
        <v>180</v>
      </c>
      <c r="J47" s="168" t="s">
        <v>181</v>
      </c>
      <c r="K47" s="82"/>
      <c r="L47" s="82"/>
      <c r="M47" s="82"/>
    </row>
    <row r="48" spans="1:262" ht="36">
      <c r="A48" s="113"/>
      <c r="B48" s="332" t="s">
        <v>182</v>
      </c>
      <c r="C48" s="332"/>
      <c r="D48" s="332"/>
      <c r="E48" s="332"/>
      <c r="F48" s="332"/>
      <c r="G48" s="170"/>
      <c r="H48" s="170"/>
      <c r="I48" s="169" t="s">
        <v>183</v>
      </c>
      <c r="J48" s="168" t="s">
        <v>184</v>
      </c>
    </row>
    <row r="49" spans="1:12" ht="63">
      <c r="A49" s="113"/>
      <c r="B49" s="332" t="s">
        <v>185</v>
      </c>
      <c r="C49" s="332"/>
      <c r="D49" s="332"/>
      <c r="E49" s="332"/>
      <c r="F49" s="332"/>
      <c r="G49" s="170"/>
      <c r="H49" s="170"/>
      <c r="I49" s="169" t="s">
        <v>186</v>
      </c>
      <c r="J49" s="168" t="s">
        <v>187</v>
      </c>
    </row>
    <row r="50" spans="1:12" ht="13.9">
      <c r="A50" s="113"/>
      <c r="B50" s="333" t="s">
        <v>188</v>
      </c>
      <c r="C50" s="333"/>
      <c r="D50" s="333"/>
      <c r="E50" s="333"/>
      <c r="F50" s="333"/>
      <c r="G50" s="157"/>
      <c r="H50" s="157"/>
      <c r="I50" s="171"/>
      <c r="J50" s="172"/>
    </row>
    <row r="51" spans="1:12" ht="13.9">
      <c r="A51" s="113"/>
      <c r="B51" s="331" t="s">
        <v>189</v>
      </c>
      <c r="C51" s="331"/>
      <c r="D51" s="331"/>
      <c r="E51" s="331"/>
      <c r="F51" s="331"/>
      <c r="G51" s="173"/>
      <c r="H51" s="173"/>
      <c r="I51" s="174" t="s">
        <v>190</v>
      </c>
      <c r="J51" s="168" t="s">
        <v>191</v>
      </c>
      <c r="L51" s="175"/>
    </row>
    <row r="52" spans="1:12" ht="27.75">
      <c r="A52" s="113"/>
      <c r="B52" s="331" t="s">
        <v>192</v>
      </c>
      <c r="C52" s="331"/>
      <c r="D52" s="331"/>
      <c r="E52" s="331"/>
      <c r="F52" s="331"/>
      <c r="G52" s="94"/>
      <c r="H52" s="94"/>
      <c r="I52" s="169" t="s">
        <v>193</v>
      </c>
      <c r="J52" s="168" t="s">
        <v>194</v>
      </c>
    </row>
    <row r="53" spans="1:12" ht="22.5" customHeight="1">
      <c r="A53" s="113"/>
      <c r="B53" s="294" t="s">
        <v>195</v>
      </c>
      <c r="C53" s="294"/>
      <c r="D53" s="294"/>
      <c r="E53" s="294"/>
      <c r="F53" s="294"/>
      <c r="G53" s="112"/>
      <c r="H53" s="112"/>
      <c r="I53" s="113"/>
      <c r="J53" s="114"/>
    </row>
    <row r="56" spans="1:12" ht="15" customHeight="1">
      <c r="B56" s="295" t="s">
        <v>196</v>
      </c>
      <c r="C56" s="295"/>
      <c r="D56" s="295"/>
      <c r="E56" s="295"/>
      <c r="F56" s="295"/>
      <c r="G56" s="295"/>
      <c r="H56" s="295"/>
    </row>
    <row r="57" spans="1:12" ht="33.75" customHeight="1">
      <c r="B57" s="293"/>
      <c r="C57" s="293"/>
      <c r="D57" s="293"/>
      <c r="E57" s="293"/>
      <c r="F57" s="293"/>
      <c r="G57" s="117" t="s">
        <v>85</v>
      </c>
      <c r="H57" s="117" t="s">
        <v>86</v>
      </c>
    </row>
    <row r="58" spans="1:12" ht="19.5" customHeight="1">
      <c r="B58" s="334" t="s">
        <v>197</v>
      </c>
      <c r="C58" s="334"/>
      <c r="D58" s="334"/>
      <c r="E58" s="334"/>
      <c r="F58" s="334"/>
      <c r="G58" s="176"/>
      <c r="H58" s="177"/>
    </row>
    <row r="59" spans="1:12" ht="19.5" customHeight="1">
      <c r="B59" s="334" t="s">
        <v>198</v>
      </c>
      <c r="C59" s="334"/>
      <c r="D59" s="334"/>
      <c r="E59" s="334"/>
      <c r="F59" s="334"/>
      <c r="G59" s="178"/>
      <c r="H59" s="157"/>
    </row>
    <row r="60" spans="1:12" ht="19.5" customHeight="1">
      <c r="B60" s="334" t="s">
        <v>199</v>
      </c>
      <c r="C60" s="334"/>
      <c r="D60" s="334"/>
      <c r="E60" s="334"/>
      <c r="F60" s="334"/>
      <c r="G60" s="178"/>
      <c r="H60" s="157"/>
    </row>
    <row r="61" spans="1:12" ht="19.5" customHeight="1">
      <c r="B61" s="334" t="s">
        <v>200</v>
      </c>
      <c r="C61" s="334"/>
      <c r="D61" s="334"/>
      <c r="E61" s="334"/>
      <c r="F61" s="334"/>
      <c r="G61" s="178"/>
      <c r="H61" s="157"/>
    </row>
    <row r="62" spans="1:12" ht="19.5" customHeight="1">
      <c r="B62" s="335" t="s">
        <v>201</v>
      </c>
      <c r="C62" s="335"/>
      <c r="D62" s="335"/>
      <c r="E62" s="335"/>
      <c r="F62" s="335"/>
      <c r="G62" s="112"/>
      <c r="H62" s="112"/>
    </row>
  </sheetData>
  <mergeCells count="52">
    <mergeCell ref="A4:M4"/>
    <mergeCell ref="A5:M5"/>
    <mergeCell ref="A7:M7"/>
    <mergeCell ref="A9:J9"/>
    <mergeCell ref="L9:M9"/>
    <mergeCell ref="A10:F10"/>
    <mergeCell ref="L10:L11"/>
    <mergeCell ref="M10:M11"/>
    <mergeCell ref="B11:F11"/>
    <mergeCell ref="B12:F12"/>
    <mergeCell ref="B13:F13"/>
    <mergeCell ref="B15:F15"/>
    <mergeCell ref="B16:F16"/>
    <mergeCell ref="B17:F17"/>
    <mergeCell ref="B19:F19"/>
    <mergeCell ref="A20:F20"/>
    <mergeCell ref="A22:J22"/>
    <mergeCell ref="A23:F23"/>
    <mergeCell ref="B25:F25"/>
    <mergeCell ref="B26:F26"/>
    <mergeCell ref="B27:F27"/>
    <mergeCell ref="B28:F28"/>
    <mergeCell ref="A29:F29"/>
    <mergeCell ref="A31:J31"/>
    <mergeCell ref="A32:F32"/>
    <mergeCell ref="B33:F33"/>
    <mergeCell ref="B34:F34"/>
    <mergeCell ref="B35:F35"/>
    <mergeCell ref="L35:L36"/>
    <mergeCell ref="M35:M36"/>
    <mergeCell ref="B36:F36"/>
    <mergeCell ref="B38:F38"/>
    <mergeCell ref="B40:F40"/>
    <mergeCell ref="A41:F41"/>
    <mergeCell ref="L42:M42"/>
    <mergeCell ref="A43:J43"/>
    <mergeCell ref="B45:F45"/>
    <mergeCell ref="B46:F46"/>
    <mergeCell ref="B47:F47"/>
    <mergeCell ref="B48:F48"/>
    <mergeCell ref="B49:F49"/>
    <mergeCell ref="B50:F50"/>
    <mergeCell ref="B51:F51"/>
    <mergeCell ref="B52:F52"/>
    <mergeCell ref="B53:F53"/>
    <mergeCell ref="B56:H56"/>
    <mergeCell ref="B62:F62"/>
    <mergeCell ref="B57:F57"/>
    <mergeCell ref="B58:F58"/>
    <mergeCell ref="B59:F59"/>
    <mergeCell ref="B60:F60"/>
    <mergeCell ref="B61:F61"/>
  </mergeCells>
  <pageMargins left="0.7" right="0.7" top="0.75" bottom="0.75" header="0.511811023622047" footer="0.511811023622047"/>
  <pageSetup paperSize="9" orientation="landscape" horizontalDpi="300" verticalDpi="3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IV12"/>
  <sheetViews>
    <sheetView zoomScaleNormal="100" workbookViewId="0">
      <selection activeCell="B18" sqref="A11:R21"/>
    </sheetView>
  </sheetViews>
  <sheetFormatPr defaultColWidth="8.7109375" defaultRowHeight="15"/>
  <cols>
    <col min="1" max="1" width="5.85546875" style="179" customWidth="1"/>
    <col min="2" max="2" width="33.28515625" style="179" customWidth="1"/>
    <col min="3" max="6" width="14.42578125" style="179" customWidth="1"/>
    <col min="7" max="246" width="9" style="179" customWidth="1"/>
    <col min="247" max="1025" width="9" customWidth="1"/>
  </cols>
  <sheetData>
    <row r="2" spans="1:256" ht="15.75">
      <c r="B2" s="180" t="s">
        <v>202</v>
      </c>
    </row>
    <row r="3" spans="1:256" ht="15.75">
      <c r="B3" s="180" t="s">
        <v>203</v>
      </c>
    </row>
    <row r="4" spans="1:256" ht="15.75">
      <c r="B4" s="180" t="s">
        <v>204</v>
      </c>
      <c r="D4" s="181"/>
    </row>
    <row r="5" spans="1:256" ht="15.75">
      <c r="B5" s="180"/>
      <c r="C5" s="182"/>
      <c r="D5" s="181"/>
      <c r="E5" s="182"/>
      <c r="F5" s="182"/>
    </row>
    <row r="6" spans="1:256" ht="15" customHeight="1">
      <c r="A6" s="311" t="s">
        <v>205</v>
      </c>
      <c r="B6" s="311"/>
      <c r="C6" s="311"/>
      <c r="D6" s="311"/>
      <c r="E6" s="311"/>
      <c r="F6" s="311"/>
    </row>
    <row r="7" spans="1:256" ht="15" customHeight="1">
      <c r="A7" s="311"/>
      <c r="B7" s="311"/>
      <c r="C7" s="311"/>
      <c r="D7" s="311"/>
      <c r="E7" s="311"/>
      <c r="F7" s="311"/>
    </row>
    <row r="8" spans="1:256">
      <c r="A8" s="311"/>
      <c r="B8" s="311"/>
      <c r="C8" s="311"/>
      <c r="D8" s="311"/>
      <c r="E8" s="311"/>
      <c r="F8" s="311"/>
    </row>
    <row r="9" spans="1:256" s="184" customFormat="1" ht="14.25" customHeight="1">
      <c r="A9" s="312" t="s">
        <v>8</v>
      </c>
      <c r="B9" s="313" t="s">
        <v>9</v>
      </c>
      <c r="C9" s="314" t="s">
        <v>206</v>
      </c>
      <c r="D9" s="314"/>
      <c r="E9" s="314" t="s">
        <v>207</v>
      </c>
      <c r="F9" s="314"/>
      <c r="IM9" s="185"/>
      <c r="IN9" s="185"/>
      <c r="IO9" s="185"/>
      <c r="IP9" s="185"/>
      <c r="IQ9" s="185"/>
      <c r="IR9" s="185"/>
      <c r="IS9" s="185"/>
      <c r="IT9" s="185"/>
      <c r="IU9" s="185"/>
      <c r="IV9" s="185"/>
    </row>
    <row r="10" spans="1:256" s="185" customFormat="1" ht="18.75" customHeight="1">
      <c r="A10" s="312"/>
      <c r="B10" s="313"/>
      <c r="C10" s="183" t="s">
        <v>208</v>
      </c>
      <c r="D10" s="183" t="s">
        <v>209</v>
      </c>
      <c r="E10" s="183" t="s">
        <v>208</v>
      </c>
      <c r="F10" s="183" t="s">
        <v>209</v>
      </c>
    </row>
    <row r="11" spans="1:256" s="185" customFormat="1" ht="19.5" customHeight="1">
      <c r="A11" s="186">
        <v>1</v>
      </c>
      <c r="B11" s="187" t="s">
        <v>210</v>
      </c>
      <c r="C11" s="188" t="e">
        <f>'VALORES ARREDONDADOS PARA BAIXO'!R14</f>
        <v>#REF!</v>
      </c>
      <c r="D11" s="188" t="e">
        <f>'VALORES ARREDONDADOS PARA CIMA'!R14</f>
        <v>#REF!</v>
      </c>
      <c r="E11" s="188" t="e">
        <f>'VALORES ARREDONDADOS PARA BAIXO'!R26</f>
        <v>#REF!</v>
      </c>
      <c r="F11" s="188" t="e">
        <f>'VALORES ARREDONDADOS PARA CIMA'!R26</f>
        <v>#REF!</v>
      </c>
    </row>
    <row r="12" spans="1:256" s="185" customFormat="1" ht="19.5" customHeight="1">
      <c r="A12" s="189">
        <v>3</v>
      </c>
      <c r="B12" s="190" t="s">
        <v>211</v>
      </c>
      <c r="C12" s="191" t="e">
        <f>+(C11)*12</f>
        <v>#REF!</v>
      </c>
      <c r="D12" s="191" t="e">
        <f>+(D11)*12</f>
        <v>#REF!</v>
      </c>
      <c r="E12" s="191" t="e">
        <f>+(E11)*12</f>
        <v>#REF!</v>
      </c>
      <c r="F12" s="191" t="e">
        <f>+(F11)*12</f>
        <v>#REF!</v>
      </c>
      <c r="G12" s="192"/>
    </row>
  </sheetData>
  <mergeCells count="5">
    <mergeCell ref="A6:F8"/>
    <mergeCell ref="A9:A10"/>
    <mergeCell ref="B9:B10"/>
    <mergeCell ref="C9:D9"/>
    <mergeCell ref="E9:F9"/>
  </mergeCells>
  <printOptions horizontalCentered="1"/>
  <pageMargins left="0.82708333333333295" right="0.51180555555555596" top="0.39374999999999999" bottom="0.39374999999999999" header="0.511811023622047" footer="0.511811023622047"/>
  <pageSetup scale="90" orientation="portrait" horizontalDpi="300" verticalDpi="3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AMK26"/>
  <sheetViews>
    <sheetView topLeftCell="A10" zoomScaleNormal="100" workbookViewId="0">
      <selection activeCell="D15" sqref="A11:R21"/>
    </sheetView>
  </sheetViews>
  <sheetFormatPr defaultColWidth="8.7109375" defaultRowHeight="15.75"/>
  <cols>
    <col min="1" max="1" width="5.140625" style="4" customWidth="1"/>
    <col min="2" max="2" width="33.42578125" style="4" customWidth="1"/>
    <col min="3" max="3" width="7.28515625" style="4" customWidth="1"/>
    <col min="4" max="4" width="6.28515625" style="4" customWidth="1"/>
    <col min="5" max="5" width="10.5703125" style="4" customWidth="1"/>
    <col min="6" max="6" width="12.42578125" style="4" customWidth="1"/>
    <col min="7" max="7" width="11.7109375" style="4" customWidth="1"/>
    <col min="8" max="8" width="10.5703125" style="4" customWidth="1"/>
    <col min="9" max="9" width="9" style="4" hidden="1" customWidth="1"/>
    <col min="10" max="10" width="14" style="4" customWidth="1"/>
    <col min="11" max="11" width="10.5703125" style="4" customWidth="1"/>
    <col min="12" max="13" width="9" style="4" hidden="1" customWidth="1"/>
    <col min="14" max="14" width="9.7109375" style="4" customWidth="1"/>
    <col min="15" max="15" width="11.28515625" style="4" customWidth="1"/>
    <col min="16" max="16" width="10.5703125" style="4" customWidth="1"/>
    <col min="17" max="17" width="11.85546875" style="4" customWidth="1"/>
    <col min="18" max="18" width="11.5703125" style="4" customWidth="1"/>
    <col min="19" max="1025" width="9" style="4" customWidth="1"/>
  </cols>
  <sheetData>
    <row r="2" spans="1:18">
      <c r="B2" s="7" t="s">
        <v>202</v>
      </c>
    </row>
    <row r="3" spans="1:18">
      <c r="B3" s="7" t="s">
        <v>203</v>
      </c>
    </row>
    <row r="4" spans="1:18">
      <c r="B4" s="7" t="s">
        <v>204</v>
      </c>
      <c r="H4" s="3" t="s">
        <v>212</v>
      </c>
    </row>
    <row r="5" spans="1:18">
      <c r="B5" s="7"/>
      <c r="G5" s="5"/>
      <c r="H5" s="3" t="s">
        <v>213</v>
      </c>
      <c r="J5" s="5"/>
      <c r="K5" s="5"/>
      <c r="L5" s="5"/>
      <c r="M5" s="5"/>
      <c r="N5" s="5"/>
    </row>
    <row r="6" spans="1:18">
      <c r="B6" s="7"/>
      <c r="F6" s="5"/>
      <c r="H6" s="3" t="s">
        <v>214</v>
      </c>
      <c r="J6" s="5"/>
      <c r="K6" s="5"/>
      <c r="L6" s="5"/>
      <c r="M6" s="5"/>
      <c r="N6" s="5"/>
    </row>
    <row r="7" spans="1:18">
      <c r="A7" s="336" t="s">
        <v>215</v>
      </c>
      <c r="B7" s="336"/>
      <c r="C7" s="336"/>
      <c r="D7" s="336"/>
      <c r="E7" s="336"/>
      <c r="F7" s="336"/>
      <c r="G7" s="336"/>
      <c r="H7" s="336"/>
      <c r="I7" s="336"/>
      <c r="J7" s="336"/>
      <c r="K7" s="336"/>
      <c r="L7" s="336"/>
      <c r="M7" s="336"/>
      <c r="N7" s="336"/>
      <c r="O7" s="336"/>
      <c r="P7" s="336"/>
      <c r="Q7" s="193" t="s">
        <v>216</v>
      </c>
      <c r="R7" s="194">
        <v>22</v>
      </c>
    </row>
    <row r="8" spans="1:18" s="18" customFormat="1" ht="35.25" customHeight="1">
      <c r="A8" s="317" t="s">
        <v>8</v>
      </c>
      <c r="B8" s="318" t="s">
        <v>9</v>
      </c>
      <c r="C8" s="315" t="s">
        <v>217</v>
      </c>
      <c r="D8" s="318" t="s">
        <v>218</v>
      </c>
      <c r="E8" s="315" t="s">
        <v>13</v>
      </c>
      <c r="F8" s="315" t="s">
        <v>219</v>
      </c>
      <c r="G8" s="195" t="s">
        <v>220</v>
      </c>
      <c r="H8" s="315" t="s">
        <v>221</v>
      </c>
      <c r="I8" s="318" t="s">
        <v>222</v>
      </c>
      <c r="J8" s="195" t="s">
        <v>19</v>
      </c>
      <c r="K8" s="195" t="s">
        <v>223</v>
      </c>
      <c r="L8" s="195" t="s">
        <v>224</v>
      </c>
      <c r="M8" s="195" t="s">
        <v>225</v>
      </c>
      <c r="N8" s="195" t="s">
        <v>226</v>
      </c>
      <c r="O8" s="315" t="s">
        <v>227</v>
      </c>
      <c r="P8" s="195" t="s">
        <v>26</v>
      </c>
      <c r="Q8" s="315" t="s">
        <v>228</v>
      </c>
      <c r="R8" s="316" t="s">
        <v>229</v>
      </c>
    </row>
    <row r="9" spans="1:18" ht="16.5" customHeight="1">
      <c r="A9" s="317"/>
      <c r="B9" s="317"/>
      <c r="C9" s="317"/>
      <c r="D9" s="317"/>
      <c r="E9" s="317"/>
      <c r="F9" s="317"/>
      <c r="G9" s="196">
        <f>'ANEXO II'!B43</f>
        <v>0</v>
      </c>
      <c r="H9" s="315"/>
      <c r="I9" s="318"/>
      <c r="J9" s="197">
        <f>'ANEXO I'!L12</f>
        <v>0</v>
      </c>
      <c r="K9" s="197">
        <f>'ANEXO I'!M12</f>
        <v>0</v>
      </c>
      <c r="L9" s="197" t="e">
        <f>'ANEXO I'!#REF!</f>
        <v>#REF!</v>
      </c>
      <c r="M9" s="197">
        <f>'ANEXO I'!O12</f>
        <v>0</v>
      </c>
      <c r="N9" s="198">
        <v>1.4999999999999999E-2</v>
      </c>
      <c r="O9" s="315"/>
      <c r="P9" s="196">
        <v>0.14249999999999999</v>
      </c>
      <c r="Q9" s="315"/>
      <c r="R9" s="316"/>
    </row>
    <row r="10" spans="1:18" s="41" customFormat="1" ht="15">
      <c r="A10" s="199">
        <v>1</v>
      </c>
      <c r="B10" s="200" t="e">
        <f>'ANEXO I'!#REF!</f>
        <v>#REF!</v>
      </c>
      <c r="C10" s="201" t="e">
        <f>'ANEXO I'!#REF!</f>
        <v>#REF!</v>
      </c>
      <c r="D10" s="201" t="e">
        <f>'ANEXO I'!#REF!</f>
        <v>#REF!</v>
      </c>
      <c r="E10" s="202" t="e">
        <f>'ANEXO I'!#REF!</f>
        <v>#REF!</v>
      </c>
      <c r="F10" s="203" t="e">
        <f>'ANEXO I'!#REF!</f>
        <v>#REF!</v>
      </c>
      <c r="G10" s="204" t="e">
        <f>ROUNDDOWN((E10+F10)*$G$9,2)</f>
        <v>#REF!</v>
      </c>
      <c r="H10" s="205" t="e">
        <f>+E10+F10+G10</f>
        <v>#REF!</v>
      </c>
      <c r="I10" s="204" t="e">
        <f>'ANEXO I'!#REF!</f>
        <v>#REF!</v>
      </c>
      <c r="J10" s="204" t="e">
        <f>ROUNDDOWN(IF(($J$9*2*$R$7)-(0.04*E10)&gt;0,($J$9*2*$R$7)-(0.04*E10),0),2)</f>
        <v>#REF!</v>
      </c>
      <c r="K10" s="204">
        <f>ROUNDDOWN((($K$9*$R$7)-(1%*($K$9*$R$7))),2)</f>
        <v>0</v>
      </c>
      <c r="L10" s="204" t="e">
        <f>$L$9</f>
        <v>#REF!</v>
      </c>
      <c r="M10" s="204">
        <f>$M$9</f>
        <v>0</v>
      </c>
      <c r="N10" s="204" t="e">
        <f>ROUNDDOWN($N$9*H10,2)</f>
        <v>#REF!</v>
      </c>
      <c r="O10" s="205" t="e">
        <f>H10+I10+J10+K10+M10+N10+L10</f>
        <v>#REF!</v>
      </c>
      <c r="P10" s="205" t="e">
        <f>ROUNDDOWN($P$9*((O10)/(1-$P$9)),2)</f>
        <v>#REF!</v>
      </c>
      <c r="Q10" s="205" t="e">
        <f>O10+P10</f>
        <v>#REF!</v>
      </c>
      <c r="R10" s="206" t="e">
        <f>ROUNDDOWN(Q10*C10,2)</f>
        <v>#REF!</v>
      </c>
    </row>
    <row r="11" spans="1:18" s="41" customFormat="1" ht="15">
      <c r="A11" s="199">
        <v>2</v>
      </c>
      <c r="B11" s="200" t="e">
        <f>'ANEXO I'!#REF!</f>
        <v>#REF!</v>
      </c>
      <c r="C11" s="201" t="e">
        <f>'ANEXO I'!#REF!</f>
        <v>#REF!</v>
      </c>
      <c r="D11" s="201" t="e">
        <f>'ANEXO I'!#REF!</f>
        <v>#REF!</v>
      </c>
      <c r="E11" s="202" t="e">
        <f>'ANEXO I'!#REF!</f>
        <v>#REF!</v>
      </c>
      <c r="F11" s="203" t="e">
        <f>'ANEXO I'!#REF!</f>
        <v>#REF!</v>
      </c>
      <c r="G11" s="204" t="e">
        <f>ROUNDDOWN((E11+F11)*$G$9,2)</f>
        <v>#REF!</v>
      </c>
      <c r="H11" s="205" t="e">
        <f>+E11+F11+G11</f>
        <v>#REF!</v>
      </c>
      <c r="I11" s="204" t="e">
        <f>'ANEXO I'!#REF!</f>
        <v>#REF!</v>
      </c>
      <c r="J11" s="204" t="e">
        <f>ROUNDDOWN(IF(($J$9*2*$R$7)-(0.04*E11)&gt;0,($J$9*2*$R$7)-(0.04*E11),0),2)</f>
        <v>#REF!</v>
      </c>
      <c r="K11" s="204">
        <f>ROUNDDOWN((($K$9*$R$7)-(1%*($K$9*$R$7))),2)</f>
        <v>0</v>
      </c>
      <c r="L11" s="204" t="e">
        <f>$L$9</f>
        <v>#REF!</v>
      </c>
      <c r="M11" s="204">
        <f>$M$9</f>
        <v>0</v>
      </c>
      <c r="N11" s="204" t="e">
        <f>ROUNDDOWN($N$9*H11,2)</f>
        <v>#REF!</v>
      </c>
      <c r="O11" s="205" t="e">
        <f>H11+I11+J11+K11+M11+N11+L11</f>
        <v>#REF!</v>
      </c>
      <c r="P11" s="205" t="e">
        <f>ROUNDDOWN($P$9*((O11)/(1-$P$9)),2)</f>
        <v>#REF!</v>
      </c>
      <c r="Q11" s="205" t="e">
        <f>O11+P11</f>
        <v>#REF!</v>
      </c>
      <c r="R11" s="206" t="e">
        <f>ROUNDDOWN(Q11*C11,2)</f>
        <v>#REF!</v>
      </c>
    </row>
    <row r="12" spans="1:18" s="41" customFormat="1" ht="15">
      <c r="A12" s="199">
        <v>3</v>
      </c>
      <c r="B12" s="200" t="e">
        <f>'ANEXO I'!#REF!</f>
        <v>#REF!</v>
      </c>
      <c r="C12" s="201" t="e">
        <f>'ANEXO I'!#REF!</f>
        <v>#REF!</v>
      </c>
      <c r="D12" s="161" t="e">
        <f>'ANEXO I'!#REF!</f>
        <v>#REF!</v>
      </c>
      <c r="E12" s="202" t="e">
        <f>'ANEXO I'!#REF!</f>
        <v>#REF!</v>
      </c>
      <c r="F12" s="203" t="e">
        <f>'ANEXO I'!#REF!</f>
        <v>#REF!</v>
      </c>
      <c r="G12" s="204" t="e">
        <f>ROUNDDOWN((E12+F12)*$G$9,2)</f>
        <v>#REF!</v>
      </c>
      <c r="H12" s="205" t="e">
        <f>+E12+F12+G12</f>
        <v>#REF!</v>
      </c>
      <c r="I12" s="204" t="e">
        <f>'ANEXO I'!#REF!</f>
        <v>#REF!</v>
      </c>
      <c r="J12" s="204" t="e">
        <f>ROUNDDOWN(IF(($J$9*2*$R$7)-(0.04*E12)&gt;0,($J$9*2*$R$7)-(0.04*E12),0),2)</f>
        <v>#REF!</v>
      </c>
      <c r="K12" s="204">
        <f>ROUNDDOWN((($K$9*$R$7)-(1%*($K$9*$R$7))),2)</f>
        <v>0</v>
      </c>
      <c r="L12" s="204" t="e">
        <f>$L$9</f>
        <v>#REF!</v>
      </c>
      <c r="M12" s="204">
        <f>$M$9</f>
        <v>0</v>
      </c>
      <c r="N12" s="204" t="e">
        <f>ROUNDDOWN($N$9*H12,2)</f>
        <v>#REF!</v>
      </c>
      <c r="O12" s="205" t="e">
        <f>H12+I12+J12+K12+M12+N12+L12</f>
        <v>#REF!</v>
      </c>
      <c r="P12" s="205" t="e">
        <f>ROUNDDOWN($P$9*((O12)/(1-$P$9)),2)</f>
        <v>#REF!</v>
      </c>
      <c r="Q12" s="205" t="e">
        <f>O12+P12</f>
        <v>#REF!</v>
      </c>
      <c r="R12" s="206" t="e">
        <f>ROUNDDOWN(Q12*C12,2)</f>
        <v>#REF!</v>
      </c>
    </row>
    <row r="13" spans="1:18" s="41" customFormat="1" ht="15">
      <c r="A13" s="199">
        <v>4</v>
      </c>
      <c r="B13" s="200" t="e">
        <f>'ANEXO I'!#REF!</f>
        <v>#REF!</v>
      </c>
      <c r="C13" s="201" t="e">
        <f>'ANEXO I'!#REF!</f>
        <v>#REF!</v>
      </c>
      <c r="D13" s="161" t="e">
        <f>'ANEXO I'!#REF!</f>
        <v>#REF!</v>
      </c>
      <c r="E13" s="202" t="e">
        <f>'ANEXO I'!#REF!</f>
        <v>#REF!</v>
      </c>
      <c r="F13" s="203" t="e">
        <f>'ANEXO I'!#REF!</f>
        <v>#REF!</v>
      </c>
      <c r="G13" s="204" t="e">
        <f>ROUNDDOWN((E13+F13)*$G$9,2)</f>
        <v>#REF!</v>
      </c>
      <c r="H13" s="205" t="e">
        <f>+E13+F13+G13</f>
        <v>#REF!</v>
      </c>
      <c r="I13" s="204" t="e">
        <f>'ANEXO I'!#REF!</f>
        <v>#REF!</v>
      </c>
      <c r="J13" s="204" t="e">
        <f>ROUNDDOWN(IF(($J$9*2*$R$7)-(0.04*E13)&gt;0,($J$9*2*$R$7)-(0.04*E13),0),2)</f>
        <v>#REF!</v>
      </c>
      <c r="K13" s="204">
        <f>ROUNDDOWN((($K$9*$R$7)-(1%*($K$9*$R$7))),2)</f>
        <v>0</v>
      </c>
      <c r="L13" s="204" t="e">
        <f>$L$9</f>
        <v>#REF!</v>
      </c>
      <c r="M13" s="204">
        <f>$M$9</f>
        <v>0</v>
      </c>
      <c r="N13" s="204" t="e">
        <f>ROUNDDOWN($N$9*H13,2)</f>
        <v>#REF!</v>
      </c>
      <c r="O13" s="205" t="e">
        <f>H13+I13+J13+K13+M13+N13+L13</f>
        <v>#REF!</v>
      </c>
      <c r="P13" s="205" t="e">
        <f>ROUNDDOWN($P$9*((O13)/(1-$P$9)),2)</f>
        <v>#REF!</v>
      </c>
      <c r="Q13" s="205" t="e">
        <f>O13+P13</f>
        <v>#REF!</v>
      </c>
      <c r="R13" s="206" t="e">
        <f>ROUNDDOWN(Q13*C13,2)</f>
        <v>#REF!</v>
      </c>
    </row>
    <row r="14" spans="1:18" s="41" customFormat="1" ht="15">
      <c r="A14" s="207"/>
      <c r="B14" s="208" t="s">
        <v>230</v>
      </c>
      <c r="C14" s="209" t="e">
        <f>SUM(C10:C13)</f>
        <v>#REF!</v>
      </c>
      <c r="D14" s="208"/>
      <c r="E14" s="210" t="e">
        <f>SUM(E10:E13)</f>
        <v>#REF!</v>
      </c>
      <c r="F14" s="210" t="e">
        <f>SUM(F10:F13)</f>
        <v>#REF!</v>
      </c>
      <c r="G14" s="211" t="e">
        <f>SUM(G10:G13)</f>
        <v>#REF!</v>
      </c>
      <c r="H14" s="211" t="e">
        <f>SUM(H10:H13)</f>
        <v>#REF!</v>
      </c>
      <c r="I14" s="211" t="e">
        <f>SUM(I10:I13)</f>
        <v>#REF!</v>
      </c>
      <c r="J14" s="211" t="e">
        <f>SUM(J10:J13)</f>
        <v>#REF!</v>
      </c>
      <c r="K14" s="211">
        <f>SUM(K10:K13)</f>
        <v>0</v>
      </c>
      <c r="L14" s="211" t="e">
        <f>SUM(L10:L13)</f>
        <v>#REF!</v>
      </c>
      <c r="M14" s="211">
        <f>SUM(M10:M13)</f>
        <v>0</v>
      </c>
      <c r="N14" s="211" t="e">
        <f>SUM(N10:N13)</f>
        <v>#REF!</v>
      </c>
      <c r="O14" s="211" t="e">
        <f>H14+I14+J14+K14+N14+L14</f>
        <v>#REF!</v>
      </c>
      <c r="P14" s="211" t="e">
        <f>SUM(P10:P13)</f>
        <v>#REF!</v>
      </c>
      <c r="Q14" s="211" t="e">
        <f>SUM(Q10:Q13)</f>
        <v>#REF!</v>
      </c>
      <c r="R14" s="212" t="e">
        <f>SUM(R10:R13)</f>
        <v>#REF!</v>
      </c>
    </row>
    <row r="15" spans="1:18" s="41" customFormat="1" ht="15">
      <c r="K15" s="51"/>
      <c r="L15" s="51"/>
      <c r="M15" s="51"/>
      <c r="N15" s="51"/>
      <c r="O15" s="54"/>
      <c r="P15" s="54"/>
      <c r="Q15" s="54"/>
    </row>
    <row r="16" spans="1:18" s="41" customFormat="1" ht="13.5" customHeight="1"/>
    <row r="17" spans="1:18" s="41" customFormat="1" ht="15"/>
    <row r="18" spans="1:18" s="41" customFormat="1" ht="15"/>
    <row r="19" spans="1:18">
      <c r="A19" s="336" t="s">
        <v>231</v>
      </c>
      <c r="B19" s="336"/>
      <c r="C19" s="336"/>
      <c r="D19" s="336"/>
      <c r="E19" s="336"/>
      <c r="F19" s="336"/>
      <c r="G19" s="336"/>
      <c r="H19" s="336"/>
      <c r="I19" s="336"/>
      <c r="J19" s="336"/>
      <c r="K19" s="336"/>
      <c r="L19" s="336"/>
      <c r="M19" s="336"/>
      <c r="N19" s="336"/>
      <c r="O19" s="336"/>
      <c r="P19" s="336"/>
      <c r="Q19" s="193" t="s">
        <v>216</v>
      </c>
      <c r="R19" s="194">
        <v>22</v>
      </c>
    </row>
    <row r="20" spans="1:18" ht="35.25" customHeight="1">
      <c r="A20" s="317" t="s">
        <v>8</v>
      </c>
      <c r="B20" s="318" t="s">
        <v>9</v>
      </c>
      <c r="C20" s="315" t="s">
        <v>217</v>
      </c>
      <c r="D20" s="318" t="s">
        <v>218</v>
      </c>
      <c r="E20" s="315" t="s">
        <v>13</v>
      </c>
      <c r="F20" s="315" t="s">
        <v>219</v>
      </c>
      <c r="G20" s="195" t="s">
        <v>220</v>
      </c>
      <c r="H20" s="315" t="s">
        <v>221</v>
      </c>
      <c r="I20" s="318" t="s">
        <v>222</v>
      </c>
      <c r="J20" s="195" t="s">
        <v>19</v>
      </c>
      <c r="K20" s="195" t="s">
        <v>223</v>
      </c>
      <c r="L20" s="195" t="s">
        <v>224</v>
      </c>
      <c r="M20" s="195" t="s">
        <v>225</v>
      </c>
      <c r="N20" s="195" t="s">
        <v>226</v>
      </c>
      <c r="O20" s="315" t="s">
        <v>227</v>
      </c>
      <c r="P20" s="195" t="s">
        <v>26</v>
      </c>
      <c r="Q20" s="315" t="s">
        <v>228</v>
      </c>
      <c r="R20" s="316" t="s">
        <v>229</v>
      </c>
    </row>
    <row r="21" spans="1:18">
      <c r="A21" s="317"/>
      <c r="B21" s="317"/>
      <c r="C21" s="317"/>
      <c r="D21" s="317"/>
      <c r="E21" s="317"/>
      <c r="F21" s="315"/>
      <c r="G21" s="196">
        <f>'ANEXO II'!B43</f>
        <v>0</v>
      </c>
      <c r="H21" s="315"/>
      <c r="I21" s="318"/>
      <c r="J21" s="197">
        <f>'ANEXO I'!L12</f>
        <v>0</v>
      </c>
      <c r="K21" s="197">
        <f>K9</f>
        <v>0</v>
      </c>
      <c r="L21" s="197" t="e">
        <f>L9</f>
        <v>#REF!</v>
      </c>
      <c r="M21" s="197">
        <f>M9</f>
        <v>0</v>
      </c>
      <c r="N21" s="198">
        <v>0.05</v>
      </c>
      <c r="O21" s="315"/>
      <c r="P21" s="196">
        <v>0.14249999999999999</v>
      </c>
      <c r="Q21" s="315"/>
      <c r="R21" s="316"/>
    </row>
    <row r="22" spans="1:18">
      <c r="A22" s="199">
        <v>1</v>
      </c>
      <c r="B22" s="200" t="e">
        <f>B10</f>
        <v>#REF!</v>
      </c>
      <c r="C22" s="201" t="e">
        <f>'ANEXO I'!#REF!</f>
        <v>#REF!</v>
      </c>
      <c r="D22" s="201">
        <v>40</v>
      </c>
      <c r="E22" s="203" t="e">
        <f>'ANEXO I'!#REF!</f>
        <v>#REF!</v>
      </c>
      <c r="F22" s="203" t="e">
        <f>'ANEXO I'!#REF!</f>
        <v>#REF!</v>
      </c>
      <c r="G22" s="204" t="e">
        <f>ROUNDDOWN((E22+F22)*$G$9,2)</f>
        <v>#REF!</v>
      </c>
      <c r="H22" s="205" t="e">
        <f>+E22+F22+G22</f>
        <v>#REF!</v>
      </c>
      <c r="I22" s="204" t="e">
        <f>'ANEXO I'!#REF!</f>
        <v>#REF!</v>
      </c>
      <c r="J22" s="204" t="e">
        <f>ROUNDDOWN(IF(($J$9*2*$R$7)-(0.04*E22)&gt;0,($J$9*2*$R$7)-(0.04*E22),0),2)</f>
        <v>#REF!</v>
      </c>
      <c r="K22" s="204">
        <f>ROUNDDOWN((($K$9*$R$7)-(1%*($K$9*$R$7))),2)</f>
        <v>0</v>
      </c>
      <c r="L22" s="204" t="e">
        <f>$L$21</f>
        <v>#REF!</v>
      </c>
      <c r="M22" s="204">
        <f>$M$21</f>
        <v>0</v>
      </c>
      <c r="N22" s="204" t="e">
        <f>ROUNDDOWN($N$21*H22,2)</f>
        <v>#REF!</v>
      </c>
      <c r="O22" s="205" t="e">
        <f>H22+I22+J22+K22+M22+N22+L22</f>
        <v>#REF!</v>
      </c>
      <c r="P22" s="205" t="e">
        <f>ROUNDDOWN($P$9*((O22)/(1-$P$9)),2)</f>
        <v>#REF!</v>
      </c>
      <c r="Q22" s="205" t="e">
        <f>O22+P22</f>
        <v>#REF!</v>
      </c>
      <c r="R22" s="206" t="e">
        <f>ROUNDDOWN(Q22*C22,2)</f>
        <v>#REF!</v>
      </c>
    </row>
    <row r="23" spans="1:18">
      <c r="A23" s="199">
        <v>2</v>
      </c>
      <c r="B23" s="200" t="e">
        <f>B11</f>
        <v>#REF!</v>
      </c>
      <c r="C23" s="201" t="e">
        <f>'ANEXO I'!#REF!</f>
        <v>#REF!</v>
      </c>
      <c r="D23" s="201">
        <v>40</v>
      </c>
      <c r="E23" s="203" t="e">
        <f>'ANEXO I'!#REF!</f>
        <v>#REF!</v>
      </c>
      <c r="F23" s="203" t="e">
        <f>'ANEXO I'!#REF!</f>
        <v>#REF!</v>
      </c>
      <c r="G23" s="204" t="e">
        <f>ROUNDDOWN((E23+F23)*$G$9,2)</f>
        <v>#REF!</v>
      </c>
      <c r="H23" s="205" t="e">
        <f>+E23+F23+G23</f>
        <v>#REF!</v>
      </c>
      <c r="I23" s="204" t="e">
        <f>'ANEXO I'!#REF!</f>
        <v>#REF!</v>
      </c>
      <c r="J23" s="204" t="e">
        <f>ROUNDDOWN(IF(($J$9*2*$R$7)-(0.04*E23)&gt;0,($J$9*2*$R$7)-(0.04*E23),0),2)</f>
        <v>#REF!</v>
      </c>
      <c r="K23" s="204">
        <f>ROUNDDOWN((($K$9*$R$7)-(1%*($K$9*$R$7))),2)</f>
        <v>0</v>
      </c>
      <c r="L23" s="204" t="e">
        <f>$L$21</f>
        <v>#REF!</v>
      </c>
      <c r="M23" s="204">
        <f>$M$21</f>
        <v>0</v>
      </c>
      <c r="N23" s="204" t="e">
        <f>ROUNDDOWN($N$21*H23,2)</f>
        <v>#REF!</v>
      </c>
      <c r="O23" s="205" t="e">
        <f>H23+I23+J23+K23+M23+N23+L23</f>
        <v>#REF!</v>
      </c>
      <c r="P23" s="205" t="e">
        <f>ROUNDDOWN($P$9*((O23)/(1-$P$9)),2)</f>
        <v>#REF!</v>
      </c>
      <c r="Q23" s="205" t="e">
        <f>O23+P23</f>
        <v>#REF!</v>
      </c>
      <c r="R23" s="206" t="e">
        <f>ROUNDDOWN(Q23*C23,2)</f>
        <v>#REF!</v>
      </c>
    </row>
    <row r="24" spans="1:18">
      <c r="A24" s="199">
        <v>3</v>
      </c>
      <c r="B24" s="200" t="e">
        <f>B12</f>
        <v>#REF!</v>
      </c>
      <c r="C24" s="201" t="e">
        <f>'ANEXO I'!#REF!</f>
        <v>#REF!</v>
      </c>
      <c r="D24" s="161" t="e">
        <f>D12</f>
        <v>#REF!</v>
      </c>
      <c r="E24" s="203" t="e">
        <f>'ANEXO I'!#REF!</f>
        <v>#REF!</v>
      </c>
      <c r="F24" s="203" t="e">
        <f>'ANEXO I'!#REF!</f>
        <v>#REF!</v>
      </c>
      <c r="G24" s="204" t="e">
        <f>ROUNDDOWN((E24+F24)*$G$9,2)</f>
        <v>#REF!</v>
      </c>
      <c r="H24" s="205" t="e">
        <f>+E24+F24+G24</f>
        <v>#REF!</v>
      </c>
      <c r="I24" s="204" t="e">
        <f>'ANEXO I'!#REF!</f>
        <v>#REF!</v>
      </c>
      <c r="J24" s="204" t="e">
        <f>ROUNDDOWN(IF(($J$9*2*$R$7)-(0.04*E24)&gt;0,($J$9*2*$R$7)-(0.04*E24),0),2)</f>
        <v>#REF!</v>
      </c>
      <c r="K24" s="204">
        <f>ROUNDDOWN((($K$9*$R$7)-(1%*($K$9*$R$7))),2)</f>
        <v>0</v>
      </c>
      <c r="L24" s="204" t="e">
        <f>$L$21</f>
        <v>#REF!</v>
      </c>
      <c r="M24" s="204">
        <f>$M$21</f>
        <v>0</v>
      </c>
      <c r="N24" s="204" t="e">
        <f>ROUNDDOWN($N$21*H24,2)</f>
        <v>#REF!</v>
      </c>
      <c r="O24" s="205" t="e">
        <f>H24+I24+J24+K24+M24+N24+L24</f>
        <v>#REF!</v>
      </c>
      <c r="P24" s="205" t="e">
        <f>ROUNDDOWN($P$9*((O24)/(1-$P$9)),2)</f>
        <v>#REF!</v>
      </c>
      <c r="Q24" s="205" t="e">
        <f>O24+P24</f>
        <v>#REF!</v>
      </c>
      <c r="R24" s="206" t="e">
        <f>ROUNDDOWN(Q24*C24,2)</f>
        <v>#REF!</v>
      </c>
    </row>
    <row r="25" spans="1:18">
      <c r="A25" s="199">
        <v>4</v>
      </c>
      <c r="B25" s="200" t="e">
        <f>B13</f>
        <v>#REF!</v>
      </c>
      <c r="C25" s="201" t="e">
        <f>'ANEXO I'!#REF!</f>
        <v>#REF!</v>
      </c>
      <c r="D25" s="161" t="e">
        <f>D13</f>
        <v>#REF!</v>
      </c>
      <c r="E25" s="203" t="e">
        <f>'ANEXO I'!#REF!</f>
        <v>#REF!</v>
      </c>
      <c r="F25" s="203" t="e">
        <f>'ANEXO I'!#REF!</f>
        <v>#REF!</v>
      </c>
      <c r="G25" s="204" t="e">
        <f>ROUNDDOWN((E25+F25)*$G$9,2)</f>
        <v>#REF!</v>
      </c>
      <c r="H25" s="205" t="e">
        <f>+E25+F25+G25</f>
        <v>#REF!</v>
      </c>
      <c r="I25" s="204" t="e">
        <f>'ANEXO I'!#REF!</f>
        <v>#REF!</v>
      </c>
      <c r="J25" s="204" t="e">
        <f>ROUNDDOWN(IF(($J$9*2*$R$7)-(0.04*E25)&gt;0,($J$9*2*$R$7)-(0.04*E25),0),2)</f>
        <v>#REF!</v>
      </c>
      <c r="K25" s="204">
        <f>ROUNDDOWN((($K$9*$R$7)-(1%*($K$9*$R$7))),2)</f>
        <v>0</v>
      </c>
      <c r="L25" s="204" t="e">
        <f>$L$21</f>
        <v>#REF!</v>
      </c>
      <c r="M25" s="204">
        <f>$M$21</f>
        <v>0</v>
      </c>
      <c r="N25" s="204" t="e">
        <f>ROUNDDOWN($N$21*H25,2)</f>
        <v>#REF!</v>
      </c>
      <c r="O25" s="205" t="e">
        <f>H25+I25+J25+K25+M25+N25+L25</f>
        <v>#REF!</v>
      </c>
      <c r="P25" s="205" t="e">
        <f>ROUNDDOWN($P$9*((O25)/(1-$P$9)),2)</f>
        <v>#REF!</v>
      </c>
      <c r="Q25" s="205" t="e">
        <f>O25+P25</f>
        <v>#REF!</v>
      </c>
      <c r="R25" s="206" t="e">
        <f>ROUNDDOWN(Q25*C25,2)</f>
        <v>#REF!</v>
      </c>
    </row>
    <row r="26" spans="1:18">
      <c r="A26" s="207"/>
      <c r="B26" s="208" t="s">
        <v>230</v>
      </c>
      <c r="C26" s="209" t="e">
        <f>SUM(C22:C25)</f>
        <v>#REF!</v>
      </c>
      <c r="D26" s="208"/>
      <c r="E26" s="210" t="e">
        <f>SUM(E22:E25)</f>
        <v>#REF!</v>
      </c>
      <c r="F26" s="210" t="e">
        <f>SUM(F22:F25)</f>
        <v>#REF!</v>
      </c>
      <c r="G26" s="211" t="e">
        <f>SUM(G22:G25)</f>
        <v>#REF!</v>
      </c>
      <c r="H26" s="211" t="e">
        <f>SUM(H22:H25)</f>
        <v>#REF!</v>
      </c>
      <c r="I26" s="211" t="e">
        <f>SUM(I22:I25)</f>
        <v>#REF!</v>
      </c>
      <c r="J26" s="211" t="e">
        <f>SUM(J22:J25)</f>
        <v>#REF!</v>
      </c>
      <c r="K26" s="211">
        <f>SUM(K22:K25)</f>
        <v>0</v>
      </c>
      <c r="L26" s="211" t="e">
        <f>SUM(L22:L25)</f>
        <v>#REF!</v>
      </c>
      <c r="M26" s="211">
        <f>SUM(M22:M25)</f>
        <v>0</v>
      </c>
      <c r="N26" s="211" t="e">
        <f>SUM(N22:N25)</f>
        <v>#REF!</v>
      </c>
      <c r="O26" s="211" t="e">
        <f>H26+I26+J26+K26+N26+L26</f>
        <v>#REF!</v>
      </c>
      <c r="P26" s="211" t="e">
        <f>SUM(P22:P25)</f>
        <v>#REF!</v>
      </c>
      <c r="Q26" s="211" t="e">
        <f>SUM(Q22:Q25)</f>
        <v>#REF!</v>
      </c>
      <c r="R26" s="212" t="e">
        <f>SUM(R22:R25)</f>
        <v>#REF!</v>
      </c>
    </row>
  </sheetData>
  <mergeCells count="24">
    <mergeCell ref="A7:P7"/>
    <mergeCell ref="A8:A9"/>
    <mergeCell ref="B8:B9"/>
    <mergeCell ref="C8:C9"/>
    <mergeCell ref="D8:D9"/>
    <mergeCell ref="E8:E9"/>
    <mergeCell ref="F8:F9"/>
    <mergeCell ref="H8:H9"/>
    <mergeCell ref="I8:I9"/>
    <mergeCell ref="O8:O9"/>
    <mergeCell ref="Q8:Q9"/>
    <mergeCell ref="R8:R9"/>
    <mergeCell ref="A19:P19"/>
    <mergeCell ref="A20:A21"/>
    <mergeCell ref="B20:B21"/>
    <mergeCell ref="C20:C21"/>
    <mergeCell ref="D20:D21"/>
    <mergeCell ref="E20:E21"/>
    <mergeCell ref="F20:F21"/>
    <mergeCell ref="H20:H21"/>
    <mergeCell ref="I20:I21"/>
    <mergeCell ref="O20:O21"/>
    <mergeCell ref="Q20:Q21"/>
    <mergeCell ref="R20:R21"/>
  </mergeCells>
  <printOptions horizontalCentered="1"/>
  <pageMargins left="0.82708333333333295" right="0.51180555555555596" top="0.39374999999999999" bottom="0.39374999999999999" header="0.511811023622047" footer="0.511811023622047"/>
  <pageSetup orientation="landscape" horizontalDpi="300" verticalDpi="30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MK26"/>
  <sheetViews>
    <sheetView topLeftCell="A7" zoomScaleNormal="100" workbookViewId="0">
      <selection activeCell="F3" activeCellId="1" sqref="A11:R21 F3"/>
    </sheetView>
  </sheetViews>
  <sheetFormatPr defaultColWidth="8.7109375" defaultRowHeight="15.75"/>
  <cols>
    <col min="1" max="1" width="5.140625" style="4" customWidth="1"/>
    <col min="2" max="2" width="31.140625" style="4" customWidth="1"/>
    <col min="3" max="3" width="7.28515625" style="4" customWidth="1"/>
    <col min="4" max="4" width="4.85546875" style="4" customWidth="1"/>
    <col min="5" max="5" width="10.5703125" style="4" customWidth="1"/>
    <col min="6" max="6" width="12.140625" style="4" customWidth="1"/>
    <col min="7" max="7" width="11.7109375" style="4" customWidth="1"/>
    <col min="8" max="8" width="10.5703125" style="4" customWidth="1"/>
    <col min="9" max="9" width="9" style="4" hidden="1" customWidth="1"/>
    <col min="10" max="10" width="14" style="4" customWidth="1"/>
    <col min="11" max="11" width="11.28515625" style="4" customWidth="1"/>
    <col min="12" max="13" width="9" style="4" hidden="1" customWidth="1"/>
    <col min="14" max="14" width="11" style="4" customWidth="1"/>
    <col min="15" max="15" width="12.5703125" style="4" customWidth="1"/>
    <col min="16" max="16" width="10.5703125" style="4" customWidth="1"/>
    <col min="17" max="17" width="11.85546875" style="4" customWidth="1"/>
    <col min="18" max="18" width="11.5703125" style="4" customWidth="1"/>
    <col min="19" max="1025" width="9" style="4" customWidth="1"/>
  </cols>
  <sheetData>
    <row r="2" spans="1:18">
      <c r="B2" s="7" t="s">
        <v>202</v>
      </c>
    </row>
    <row r="3" spans="1:18">
      <c r="B3" s="7" t="s">
        <v>203</v>
      </c>
    </row>
    <row r="4" spans="1:18">
      <c r="B4" s="7" t="s">
        <v>232</v>
      </c>
      <c r="H4" s="3" t="s">
        <v>212</v>
      </c>
    </row>
    <row r="5" spans="1:18">
      <c r="B5" s="7"/>
      <c r="G5" s="5"/>
      <c r="H5" s="3" t="s">
        <v>213</v>
      </c>
      <c r="J5" s="5"/>
      <c r="K5" s="5"/>
      <c r="L5" s="5"/>
      <c r="M5" s="5"/>
      <c r="N5" s="5"/>
    </row>
    <row r="6" spans="1:18">
      <c r="B6" s="7"/>
      <c r="F6" s="5"/>
      <c r="H6" s="3" t="s">
        <v>214</v>
      </c>
      <c r="J6" s="5"/>
      <c r="K6" s="5"/>
      <c r="L6" s="5"/>
      <c r="M6" s="5"/>
      <c r="N6" s="5"/>
    </row>
    <row r="7" spans="1:18">
      <c r="A7" s="336" t="s">
        <v>215</v>
      </c>
      <c r="B7" s="336"/>
      <c r="C7" s="336"/>
      <c r="D7" s="336"/>
      <c r="E7" s="336"/>
      <c r="F7" s="336"/>
      <c r="G7" s="336"/>
      <c r="H7" s="336"/>
      <c r="I7" s="336"/>
      <c r="J7" s="336"/>
      <c r="K7" s="336"/>
      <c r="L7" s="336"/>
      <c r="M7" s="336"/>
      <c r="N7" s="336"/>
      <c r="O7" s="336"/>
      <c r="P7" s="336"/>
      <c r="Q7" s="193" t="s">
        <v>216</v>
      </c>
      <c r="R7" s="194">
        <v>22</v>
      </c>
    </row>
    <row r="8" spans="1:18" s="18" customFormat="1" ht="35.25" customHeight="1">
      <c r="A8" s="317" t="s">
        <v>8</v>
      </c>
      <c r="B8" s="318" t="s">
        <v>9</v>
      </c>
      <c r="C8" s="315" t="s">
        <v>217</v>
      </c>
      <c r="D8" s="318" t="s">
        <v>218</v>
      </c>
      <c r="E8" s="315" t="s">
        <v>13</v>
      </c>
      <c r="F8" s="315" t="s">
        <v>219</v>
      </c>
      <c r="G8" s="195" t="s">
        <v>220</v>
      </c>
      <c r="H8" s="315" t="s">
        <v>221</v>
      </c>
      <c r="I8" s="318" t="s">
        <v>222</v>
      </c>
      <c r="J8" s="195" t="s">
        <v>19</v>
      </c>
      <c r="K8" s="195" t="s">
        <v>223</v>
      </c>
      <c r="L8" s="195" t="s">
        <v>224</v>
      </c>
      <c r="M8" s="195" t="s">
        <v>225</v>
      </c>
      <c r="N8" s="195" t="s">
        <v>226</v>
      </c>
      <c r="O8" s="315" t="s">
        <v>227</v>
      </c>
      <c r="P8" s="195" t="s">
        <v>26</v>
      </c>
      <c r="Q8" s="315" t="s">
        <v>228</v>
      </c>
      <c r="R8" s="316" t="s">
        <v>229</v>
      </c>
    </row>
    <row r="9" spans="1:18" ht="16.5" customHeight="1">
      <c r="A9" s="317"/>
      <c r="B9" s="317"/>
      <c r="C9" s="317"/>
      <c r="D9" s="317"/>
      <c r="E9" s="317"/>
      <c r="F9" s="315"/>
      <c r="G9" s="196">
        <f>'ANEXO II'!B43</f>
        <v>0</v>
      </c>
      <c r="H9" s="315"/>
      <c r="I9" s="318"/>
      <c r="J9" s="197">
        <f>'ANEXO I'!L12</f>
        <v>0</v>
      </c>
      <c r="K9" s="197">
        <f>'ANEXO I'!M12</f>
        <v>0</v>
      </c>
      <c r="L9" s="197" t="e">
        <f>'ANEXO I'!#REF!</f>
        <v>#REF!</v>
      </c>
      <c r="M9" s="197">
        <f>'ANEXO I'!O12</f>
        <v>0</v>
      </c>
      <c r="N9" s="198">
        <v>1.4999999999999999E-2</v>
      </c>
      <c r="O9" s="315"/>
      <c r="P9" s="196">
        <v>0.14249999999999999</v>
      </c>
      <c r="Q9" s="315"/>
      <c r="R9" s="316"/>
    </row>
    <row r="10" spans="1:18" s="41" customFormat="1" ht="15">
      <c r="A10" s="199">
        <v>1</v>
      </c>
      <c r="B10" s="200" t="e">
        <f>'VALORES ARREDONDADOS PARA BAIXO'!B22</f>
        <v>#REF!</v>
      </c>
      <c r="C10" s="201" t="e">
        <f>'ANEXO I'!#REF!</f>
        <v>#REF!</v>
      </c>
      <c r="D10" s="201">
        <v>40</v>
      </c>
      <c r="E10" s="203" t="e">
        <f>'ANEXO I'!#REF!</f>
        <v>#REF!</v>
      </c>
      <c r="F10" s="203" t="e">
        <f>'ANEXO I'!#REF!</f>
        <v>#REF!</v>
      </c>
      <c r="G10" s="204" t="e">
        <f>ROUNDUP((E10+F10)*$G$9,2)</f>
        <v>#REF!</v>
      </c>
      <c r="H10" s="205" t="e">
        <f>+E10+F10+G10</f>
        <v>#REF!</v>
      </c>
      <c r="I10" s="204" t="e">
        <f>'ANEXO I'!#REF!</f>
        <v>#REF!</v>
      </c>
      <c r="J10" s="204" t="e">
        <f>ROUNDUP(IF(($J$9*2*$R$7)-(0.04*E10)&gt;0,($J$9*2*$R$7)-(0.04*E10),0),2)</f>
        <v>#REF!</v>
      </c>
      <c r="K10" s="204">
        <f>ROUNDUP((($K$9*$R$7)-(1%*($K$9*$R$7))),2)</f>
        <v>0</v>
      </c>
      <c r="L10" s="204" t="e">
        <f>$L$9</f>
        <v>#REF!</v>
      </c>
      <c r="M10" s="204">
        <f>$M$9</f>
        <v>0</v>
      </c>
      <c r="N10" s="204" t="e">
        <f>ROUNDUP($N$9*H10,2)</f>
        <v>#REF!</v>
      </c>
      <c r="O10" s="205" t="e">
        <f>H10+I10+J10+K10+M10+N10+L10</f>
        <v>#REF!</v>
      </c>
      <c r="P10" s="205" t="e">
        <f>ROUNDUP($P$9*((O10)/(1-$P$9)),2)</f>
        <v>#REF!</v>
      </c>
      <c r="Q10" s="205" t="e">
        <f>O10+P10</f>
        <v>#REF!</v>
      </c>
      <c r="R10" s="206" t="e">
        <f>ROUNDUP(Q10*C10,2)</f>
        <v>#REF!</v>
      </c>
    </row>
    <row r="11" spans="1:18" s="41" customFormat="1" ht="15">
      <c r="A11" s="199">
        <v>2</v>
      </c>
      <c r="B11" s="200" t="e">
        <f>'VALORES ARREDONDADOS PARA BAIXO'!B23</f>
        <v>#REF!</v>
      </c>
      <c r="C11" s="201" t="e">
        <f>'ANEXO I'!#REF!</f>
        <v>#REF!</v>
      </c>
      <c r="D11" s="201">
        <v>40</v>
      </c>
      <c r="E11" s="203" t="e">
        <f>'ANEXO I'!#REF!</f>
        <v>#REF!</v>
      </c>
      <c r="F11" s="203" t="e">
        <f>'ANEXO I'!#REF!</f>
        <v>#REF!</v>
      </c>
      <c r="G11" s="204" t="e">
        <f>ROUNDUP((E11+F11)*$G$9,2)</f>
        <v>#REF!</v>
      </c>
      <c r="H11" s="205" t="e">
        <f>+E11+F11+G11</f>
        <v>#REF!</v>
      </c>
      <c r="I11" s="204" t="e">
        <f>'ANEXO I'!#REF!</f>
        <v>#REF!</v>
      </c>
      <c r="J11" s="204" t="e">
        <f>ROUNDUP(IF(($J$9*2*$R$7)-(0.04*E11)&gt;0,($J$9*2*$R$7)-(0.04*E11),0),2)</f>
        <v>#REF!</v>
      </c>
      <c r="K11" s="204">
        <f>ROUNDUP((($K$9*$R$7)-(1%*($K$9*$R$7))),2)</f>
        <v>0</v>
      </c>
      <c r="L11" s="204" t="e">
        <f>$L$9</f>
        <v>#REF!</v>
      </c>
      <c r="M11" s="204">
        <f>$M$9</f>
        <v>0</v>
      </c>
      <c r="N11" s="204" t="e">
        <f>ROUNDUP($N$9*H11,2)</f>
        <v>#REF!</v>
      </c>
      <c r="O11" s="205" t="e">
        <f>H11+I11+J11+K11+M11+N11+L11</f>
        <v>#REF!</v>
      </c>
      <c r="P11" s="205" t="e">
        <f>ROUNDUP($P$9*((O11)/(1-$P$9)),2)</f>
        <v>#REF!</v>
      </c>
      <c r="Q11" s="205" t="e">
        <f>O11+P11</f>
        <v>#REF!</v>
      </c>
      <c r="R11" s="206" t="e">
        <f>ROUNDUP(Q11*C11,2)</f>
        <v>#REF!</v>
      </c>
    </row>
    <row r="12" spans="1:18" s="41" customFormat="1" ht="15">
      <c r="A12" s="199">
        <v>3</v>
      </c>
      <c r="B12" s="200" t="e">
        <f>B24</f>
        <v>#REF!</v>
      </c>
      <c r="C12" s="201" t="e">
        <f>'ANEXO I'!#REF!</f>
        <v>#REF!</v>
      </c>
      <c r="D12" s="161" t="e">
        <f>D24</f>
        <v>#REF!</v>
      </c>
      <c r="E12" s="203" t="e">
        <f>'ANEXO I'!#REF!</f>
        <v>#REF!</v>
      </c>
      <c r="F12" s="203" t="e">
        <f>'ANEXO I'!#REF!</f>
        <v>#REF!</v>
      </c>
      <c r="G12" s="204" t="e">
        <f>ROUNDUP((E12+F12)*$G$9,2)</f>
        <v>#REF!</v>
      </c>
      <c r="H12" s="205" t="e">
        <f>+E12+F12+G12</f>
        <v>#REF!</v>
      </c>
      <c r="I12" s="204" t="e">
        <f>'ANEXO I'!#REF!</f>
        <v>#REF!</v>
      </c>
      <c r="J12" s="204" t="e">
        <f>ROUNDUP(IF(($J$9*2*$R$7)-(0.04*E12)&gt;0,($J$9*2*$R$7)-(0.04*E12),0),2)</f>
        <v>#REF!</v>
      </c>
      <c r="K12" s="204">
        <f>ROUNDUP((($K$9*$R$7)-(1%*($K$9*$R$7))),2)</f>
        <v>0</v>
      </c>
      <c r="L12" s="204" t="e">
        <f>$L$9</f>
        <v>#REF!</v>
      </c>
      <c r="M12" s="204">
        <f>$M$9</f>
        <v>0</v>
      </c>
      <c r="N12" s="204" t="e">
        <f>ROUNDUP($N$9*H12,2)</f>
        <v>#REF!</v>
      </c>
      <c r="O12" s="205" t="e">
        <f>H12+I12+J12+K12+M12+N12+L12</f>
        <v>#REF!</v>
      </c>
      <c r="P12" s="205" t="e">
        <f>ROUNDUP($P$9*((O12)/(1-$P$9)),2)</f>
        <v>#REF!</v>
      </c>
      <c r="Q12" s="205" t="e">
        <f>O12+P12</f>
        <v>#REF!</v>
      </c>
      <c r="R12" s="206" t="e">
        <f>ROUNDUP(Q12*C12,2)</f>
        <v>#REF!</v>
      </c>
    </row>
    <row r="13" spans="1:18" s="41" customFormat="1" ht="15">
      <c r="A13" s="199">
        <v>4</v>
      </c>
      <c r="B13" s="200" t="e">
        <f>B25</f>
        <v>#REF!</v>
      </c>
      <c r="C13" s="201" t="e">
        <f>'ANEXO I'!#REF!</f>
        <v>#REF!</v>
      </c>
      <c r="D13" s="161" t="e">
        <f>D25</f>
        <v>#REF!</v>
      </c>
      <c r="E13" s="203" t="e">
        <f>'ANEXO I'!#REF!</f>
        <v>#REF!</v>
      </c>
      <c r="F13" s="203" t="e">
        <f>'ANEXO I'!#REF!</f>
        <v>#REF!</v>
      </c>
      <c r="G13" s="204" t="e">
        <f>ROUNDUP((E13+F13)*$G$9,2)</f>
        <v>#REF!</v>
      </c>
      <c r="H13" s="205" t="e">
        <f>+E13+F13+G13</f>
        <v>#REF!</v>
      </c>
      <c r="I13" s="204" t="e">
        <f>'ANEXO I'!#REF!</f>
        <v>#REF!</v>
      </c>
      <c r="J13" s="204" t="e">
        <f>ROUNDUP(IF(($J$9*2*$R$7)-(0.04*E13)&gt;0,($J$9*2*$R$7)-(0.04*E13),0),2)</f>
        <v>#REF!</v>
      </c>
      <c r="K13" s="204">
        <f>ROUNDUP((($K$9*$R$7)-(1%*($K$9*$R$7))),2)</f>
        <v>0</v>
      </c>
      <c r="L13" s="204" t="e">
        <f>$L$9</f>
        <v>#REF!</v>
      </c>
      <c r="M13" s="204">
        <f>$M$9</f>
        <v>0</v>
      </c>
      <c r="N13" s="204" t="e">
        <f>ROUNDUP($N$9*H13,2)</f>
        <v>#REF!</v>
      </c>
      <c r="O13" s="205" t="e">
        <f>H13+I13+J13+K13+M13+N13+L13</f>
        <v>#REF!</v>
      </c>
      <c r="P13" s="205" t="e">
        <f>ROUNDUP($P$9*((O13)/(1-$P$9)),2)</f>
        <v>#REF!</v>
      </c>
      <c r="Q13" s="205" t="e">
        <f>O13+P13</f>
        <v>#REF!</v>
      </c>
      <c r="R13" s="206" t="e">
        <f>ROUNDUP(Q13*C13,2)</f>
        <v>#REF!</v>
      </c>
    </row>
    <row r="14" spans="1:18" s="41" customFormat="1" ht="15">
      <c r="A14" s="207"/>
      <c r="B14" s="208" t="s">
        <v>230</v>
      </c>
      <c r="C14" s="209" t="e">
        <f>SUM(C10:C13)</f>
        <v>#REF!</v>
      </c>
      <c r="D14" s="208"/>
      <c r="E14" s="210" t="e">
        <f>SUM(E10:E13)</f>
        <v>#REF!</v>
      </c>
      <c r="F14" s="210" t="e">
        <f>SUM(F10:F13)</f>
        <v>#REF!</v>
      </c>
      <c r="G14" s="211" t="e">
        <f>SUM(G10:G13)</f>
        <v>#REF!</v>
      </c>
      <c r="H14" s="211" t="e">
        <f>SUM(H10:H13)</f>
        <v>#REF!</v>
      </c>
      <c r="I14" s="211" t="e">
        <f>SUM(I10:I13)</f>
        <v>#REF!</v>
      </c>
      <c r="J14" s="211" t="e">
        <f>SUM(J10:J13)</f>
        <v>#REF!</v>
      </c>
      <c r="K14" s="211">
        <f>SUM(K10:K13)</f>
        <v>0</v>
      </c>
      <c r="L14" s="211" t="e">
        <f>SUM(L10:L13)</f>
        <v>#REF!</v>
      </c>
      <c r="M14" s="211">
        <f>SUM(M10:M13)</f>
        <v>0</v>
      </c>
      <c r="N14" s="211" t="e">
        <f>SUM(N10:N13)</f>
        <v>#REF!</v>
      </c>
      <c r="O14" s="211" t="e">
        <f>SUM(O10:O13)</f>
        <v>#REF!</v>
      </c>
      <c r="P14" s="211" t="e">
        <f>SUM(P10:P13)</f>
        <v>#REF!</v>
      </c>
      <c r="Q14" s="211" t="e">
        <f>SUM(Q10:Q13)</f>
        <v>#REF!</v>
      </c>
      <c r="R14" s="212" t="e">
        <f>SUM(R10:R13)</f>
        <v>#REF!</v>
      </c>
    </row>
    <row r="15" spans="1:18" s="41" customFormat="1" ht="15">
      <c r="K15" s="51"/>
      <c r="L15" s="51"/>
      <c r="M15" s="51"/>
      <c r="N15" s="51"/>
      <c r="O15" s="54"/>
      <c r="P15" s="54"/>
      <c r="Q15" s="54"/>
    </row>
    <row r="16" spans="1:18" s="41" customFormat="1" ht="13.5" customHeight="1"/>
    <row r="17" spans="1:18" s="41" customFormat="1" ht="15"/>
    <row r="18" spans="1:18" s="41" customFormat="1" ht="15"/>
    <row r="19" spans="1:18">
      <c r="A19" s="336" t="s">
        <v>231</v>
      </c>
      <c r="B19" s="336"/>
      <c r="C19" s="336"/>
      <c r="D19" s="336"/>
      <c r="E19" s="336"/>
      <c r="F19" s="336"/>
      <c r="G19" s="336"/>
      <c r="H19" s="336"/>
      <c r="I19" s="336"/>
      <c r="J19" s="336"/>
      <c r="K19" s="336"/>
      <c r="L19" s="336"/>
      <c r="M19" s="336"/>
      <c r="N19" s="336"/>
      <c r="O19" s="336"/>
      <c r="P19" s="336"/>
      <c r="Q19" s="193" t="s">
        <v>216</v>
      </c>
      <c r="R19" s="194">
        <v>22</v>
      </c>
    </row>
    <row r="20" spans="1:18" ht="35.25" customHeight="1">
      <c r="A20" s="317" t="s">
        <v>8</v>
      </c>
      <c r="B20" s="318" t="s">
        <v>9</v>
      </c>
      <c r="C20" s="315" t="s">
        <v>217</v>
      </c>
      <c r="D20" s="318" t="s">
        <v>218</v>
      </c>
      <c r="E20" s="315" t="s">
        <v>13</v>
      </c>
      <c r="F20" s="315" t="s">
        <v>219</v>
      </c>
      <c r="G20" s="195" t="s">
        <v>220</v>
      </c>
      <c r="H20" s="315" t="s">
        <v>221</v>
      </c>
      <c r="I20" s="318" t="s">
        <v>222</v>
      </c>
      <c r="J20" s="195" t="s">
        <v>19</v>
      </c>
      <c r="K20" s="195" t="s">
        <v>223</v>
      </c>
      <c r="L20" s="195" t="s">
        <v>224</v>
      </c>
      <c r="M20" s="195" t="s">
        <v>225</v>
      </c>
      <c r="N20" s="195" t="s">
        <v>226</v>
      </c>
      <c r="O20" s="315" t="s">
        <v>227</v>
      </c>
      <c r="P20" s="195" t="s">
        <v>26</v>
      </c>
      <c r="Q20" s="315" t="s">
        <v>228</v>
      </c>
      <c r="R20" s="316" t="s">
        <v>229</v>
      </c>
    </row>
    <row r="21" spans="1:18">
      <c r="A21" s="317"/>
      <c r="B21" s="317"/>
      <c r="C21" s="317"/>
      <c r="D21" s="317"/>
      <c r="E21" s="317"/>
      <c r="F21" s="315"/>
      <c r="G21" s="196">
        <f>'ANEXO II'!B43</f>
        <v>0</v>
      </c>
      <c r="H21" s="315"/>
      <c r="I21" s="318"/>
      <c r="J21" s="197">
        <f>'ANEXO I'!L12</f>
        <v>0</v>
      </c>
      <c r="K21" s="197">
        <f>K9</f>
        <v>0</v>
      </c>
      <c r="L21" s="197" t="e">
        <f>L9</f>
        <v>#REF!</v>
      </c>
      <c r="M21" s="197">
        <f>M9</f>
        <v>0</v>
      </c>
      <c r="N21" s="198">
        <v>0.05</v>
      </c>
      <c r="O21" s="315"/>
      <c r="P21" s="196">
        <v>0.14249999999999999</v>
      </c>
      <c r="Q21" s="315"/>
      <c r="R21" s="316"/>
    </row>
    <row r="22" spans="1:18">
      <c r="A22" s="199">
        <v>1</v>
      </c>
      <c r="B22" s="200" t="e">
        <f>B10</f>
        <v>#REF!</v>
      </c>
      <c r="C22" s="201" t="e">
        <f>'ANEXO I'!#REF!</f>
        <v>#REF!</v>
      </c>
      <c r="D22" s="201">
        <v>40</v>
      </c>
      <c r="E22" s="203" t="e">
        <f>'ANEXO I'!#REF!</f>
        <v>#REF!</v>
      </c>
      <c r="F22" s="203" t="e">
        <f>'ANEXO I'!#REF!</f>
        <v>#REF!</v>
      </c>
      <c r="G22" s="204" t="e">
        <f>ROUNDUP((E22+F22)*$G$9,2)</f>
        <v>#REF!</v>
      </c>
      <c r="H22" s="205" t="e">
        <f>+E22+F22+G22</f>
        <v>#REF!</v>
      </c>
      <c r="I22" s="204" t="e">
        <f>'ANEXO I'!#REF!</f>
        <v>#REF!</v>
      </c>
      <c r="J22" s="204" t="e">
        <f>ROUNDUP(IF(($J$9*2*$R$7)-(0.04*E22)&gt;0,($J$9*2*$R$7)-(0.04*E22),0),2)</f>
        <v>#REF!</v>
      </c>
      <c r="K22" s="204">
        <f>ROUNDUP((($K$9*$R$7)-(1%*($K$9*$R$7))),2)</f>
        <v>0</v>
      </c>
      <c r="L22" s="204" t="e">
        <f>$L$21</f>
        <v>#REF!</v>
      </c>
      <c r="M22" s="204">
        <f>$M$21</f>
        <v>0</v>
      </c>
      <c r="N22" s="204" t="e">
        <f>ROUNDUP($N$21*H22,2)</f>
        <v>#REF!</v>
      </c>
      <c r="O22" s="205" t="e">
        <f>H22+I22+J22+K22+M22+N22+L22</f>
        <v>#REF!</v>
      </c>
      <c r="P22" s="205" t="e">
        <f>ROUNDUP($P$9*((O22)/(1-$P$9)),2)</f>
        <v>#REF!</v>
      </c>
      <c r="Q22" s="205" t="e">
        <f>O22+P22</f>
        <v>#REF!</v>
      </c>
      <c r="R22" s="206" t="e">
        <f>ROUNDUP(Q22*C22,2)</f>
        <v>#REF!</v>
      </c>
    </row>
    <row r="23" spans="1:18">
      <c r="A23" s="199">
        <v>2</v>
      </c>
      <c r="B23" s="200" t="e">
        <f>B11</f>
        <v>#REF!</v>
      </c>
      <c r="C23" s="201" t="e">
        <f>'ANEXO I'!#REF!</f>
        <v>#REF!</v>
      </c>
      <c r="D23" s="201">
        <v>40</v>
      </c>
      <c r="E23" s="203" t="e">
        <f>'ANEXO I'!#REF!</f>
        <v>#REF!</v>
      </c>
      <c r="F23" s="203" t="e">
        <f>'ANEXO I'!#REF!</f>
        <v>#REF!</v>
      </c>
      <c r="G23" s="204" t="e">
        <f>ROUNDUP((E23+F23)*$G$9,2)</f>
        <v>#REF!</v>
      </c>
      <c r="H23" s="205" t="e">
        <f>+E23+F23+G23</f>
        <v>#REF!</v>
      </c>
      <c r="I23" s="204" t="e">
        <f>'ANEXO I'!#REF!</f>
        <v>#REF!</v>
      </c>
      <c r="J23" s="204" t="e">
        <f>ROUNDUP(IF(($J$9*2*$R$7)-(0.04*E23)&gt;0,($J$9*2*$R$7)-(0.04*E23),0),2)</f>
        <v>#REF!</v>
      </c>
      <c r="K23" s="204">
        <f>ROUNDUP((($K$9*$R$7)-(1%*($K$9*$R$7))),2)</f>
        <v>0</v>
      </c>
      <c r="L23" s="204" t="e">
        <f>$L$21</f>
        <v>#REF!</v>
      </c>
      <c r="M23" s="204">
        <f>$M$21</f>
        <v>0</v>
      </c>
      <c r="N23" s="204" t="e">
        <f>ROUNDUP($N$21*H23,2)</f>
        <v>#REF!</v>
      </c>
      <c r="O23" s="205" t="e">
        <f>H23+I23+J23+K23+M23+N23+L23</f>
        <v>#REF!</v>
      </c>
      <c r="P23" s="205" t="e">
        <f>ROUNDUP($P$9*((O23)/(1-$P$9)),2)</f>
        <v>#REF!</v>
      </c>
      <c r="Q23" s="205" t="e">
        <f>O23+P23</f>
        <v>#REF!</v>
      </c>
      <c r="R23" s="206" t="e">
        <f>ROUNDUP(Q23*C23,2)</f>
        <v>#REF!</v>
      </c>
    </row>
    <row r="24" spans="1:18">
      <c r="A24" s="199">
        <v>3</v>
      </c>
      <c r="B24" s="200" t="e">
        <f>'VALORES ARREDONDADOS PARA BAIXO'!B12</f>
        <v>#REF!</v>
      </c>
      <c r="C24" s="201" t="e">
        <f>'ANEXO I'!#REF!</f>
        <v>#REF!</v>
      </c>
      <c r="D24" s="161" t="e">
        <f>'VALORES ARREDONDADOS PARA BAIXO'!D12</f>
        <v>#REF!</v>
      </c>
      <c r="E24" s="203" t="e">
        <f>'ANEXO I'!#REF!</f>
        <v>#REF!</v>
      </c>
      <c r="F24" s="203" t="e">
        <f>'ANEXO I'!#REF!</f>
        <v>#REF!</v>
      </c>
      <c r="G24" s="204" t="e">
        <f>ROUNDUP((E24+F24)*$G$9,2)</f>
        <v>#REF!</v>
      </c>
      <c r="H24" s="205" t="e">
        <f>+E24+F24+G24</f>
        <v>#REF!</v>
      </c>
      <c r="I24" s="204" t="e">
        <f>'ANEXO I'!#REF!</f>
        <v>#REF!</v>
      </c>
      <c r="J24" s="204" t="e">
        <f>ROUNDUP(IF(($J$9*2*$R$7)-(0.04*E24)&gt;0,($J$9*2*$R$7)-(0.04*E24),0),2)</f>
        <v>#REF!</v>
      </c>
      <c r="K24" s="204">
        <f>ROUNDUP((($K$9*$R$7)-(1%*($K$9*$R$7))),2)</f>
        <v>0</v>
      </c>
      <c r="L24" s="204" t="e">
        <f>$L$21</f>
        <v>#REF!</v>
      </c>
      <c r="M24" s="204">
        <f>$M$21</f>
        <v>0</v>
      </c>
      <c r="N24" s="204" t="e">
        <f>ROUNDUP($N$21*H24,2)</f>
        <v>#REF!</v>
      </c>
      <c r="O24" s="205" t="e">
        <f>H24+I24+J24+K24+M24+N24+L24</f>
        <v>#REF!</v>
      </c>
      <c r="P24" s="205" t="e">
        <f>ROUNDUP($P$9*((O24)/(1-$P$9)),2)</f>
        <v>#REF!</v>
      </c>
      <c r="Q24" s="205" t="e">
        <f>O24+P24</f>
        <v>#REF!</v>
      </c>
      <c r="R24" s="206" t="e">
        <f>ROUNDUP(Q24*C24,2)</f>
        <v>#REF!</v>
      </c>
    </row>
    <row r="25" spans="1:18">
      <c r="A25" s="199">
        <v>4</v>
      </c>
      <c r="B25" s="200" t="e">
        <f>'VALORES ARREDONDADOS PARA BAIXO'!B13</f>
        <v>#REF!</v>
      </c>
      <c r="C25" s="201" t="e">
        <f>'ANEXO I'!#REF!</f>
        <v>#REF!</v>
      </c>
      <c r="D25" s="161" t="e">
        <f>'VALORES ARREDONDADOS PARA BAIXO'!D13</f>
        <v>#REF!</v>
      </c>
      <c r="E25" s="203" t="e">
        <f>'ANEXO I'!#REF!</f>
        <v>#REF!</v>
      </c>
      <c r="F25" s="203" t="e">
        <f>'ANEXO I'!#REF!</f>
        <v>#REF!</v>
      </c>
      <c r="G25" s="204" t="e">
        <f>ROUNDUP((E25+F25)*$G$9,2)</f>
        <v>#REF!</v>
      </c>
      <c r="H25" s="205" t="e">
        <f>+E25+F25+G25</f>
        <v>#REF!</v>
      </c>
      <c r="I25" s="204" t="e">
        <f>'ANEXO I'!#REF!</f>
        <v>#REF!</v>
      </c>
      <c r="J25" s="204" t="e">
        <f>ROUNDUP(IF(($J$9*2*$R$7)-(0.04*E25)&gt;0,($J$9*2*$R$7)-(0.04*E25),0),2)</f>
        <v>#REF!</v>
      </c>
      <c r="K25" s="204">
        <f>ROUNDUP((($K$9*$R$7)-(1%*($K$9*$R$7))),2)</f>
        <v>0</v>
      </c>
      <c r="L25" s="204" t="e">
        <f>$L$21</f>
        <v>#REF!</v>
      </c>
      <c r="M25" s="204">
        <f>$M$21</f>
        <v>0</v>
      </c>
      <c r="N25" s="204" t="e">
        <f>ROUNDUP($N$21*H25,2)</f>
        <v>#REF!</v>
      </c>
      <c r="O25" s="205" t="e">
        <f>H25+I25+J25+K25+M25+N25+L25</f>
        <v>#REF!</v>
      </c>
      <c r="P25" s="205" t="e">
        <f>ROUNDUP($P$9*((O25)/(1-$P$9)),2)</f>
        <v>#REF!</v>
      </c>
      <c r="Q25" s="205" t="e">
        <f>O25+P25</f>
        <v>#REF!</v>
      </c>
      <c r="R25" s="206" t="e">
        <f>ROUNDUP(Q25*C25,2)</f>
        <v>#REF!</v>
      </c>
    </row>
    <row r="26" spans="1:18">
      <c r="A26" s="207"/>
      <c r="B26" s="208" t="s">
        <v>230</v>
      </c>
      <c r="C26" s="209" t="e">
        <f>SUM(C22:C25)</f>
        <v>#REF!</v>
      </c>
      <c r="D26" s="208"/>
      <c r="E26" s="210" t="e">
        <f>SUM(E22:E25)</f>
        <v>#REF!</v>
      </c>
      <c r="F26" s="210" t="e">
        <f>SUM(F22:F25)</f>
        <v>#REF!</v>
      </c>
      <c r="G26" s="211" t="e">
        <f>SUM(G22:G25)</f>
        <v>#REF!</v>
      </c>
      <c r="H26" s="211" t="e">
        <f>SUM(H22:H25)</f>
        <v>#REF!</v>
      </c>
      <c r="I26" s="211" t="e">
        <f>SUM(I22:I25)</f>
        <v>#REF!</v>
      </c>
      <c r="J26" s="211" t="e">
        <f>SUM(J22:J25)</f>
        <v>#REF!</v>
      </c>
      <c r="K26" s="211">
        <f>SUM(K22:K25)</f>
        <v>0</v>
      </c>
      <c r="L26" s="211" t="e">
        <f>SUM(L22:L25)</f>
        <v>#REF!</v>
      </c>
      <c r="M26" s="211">
        <f>SUM(M22:M25)</f>
        <v>0</v>
      </c>
      <c r="N26" s="211" t="e">
        <f>SUM(N22:N25)</f>
        <v>#REF!</v>
      </c>
      <c r="O26" s="211" t="e">
        <f>H26+I26+J26+K26+N26+L26</f>
        <v>#REF!</v>
      </c>
      <c r="P26" s="211" t="e">
        <f>SUM(P22:P25)</f>
        <v>#REF!</v>
      </c>
      <c r="Q26" s="211" t="e">
        <f>SUM(Q22:Q25)</f>
        <v>#REF!</v>
      </c>
      <c r="R26" s="212" t="e">
        <f>SUM(R22:R25)</f>
        <v>#REF!</v>
      </c>
    </row>
  </sheetData>
  <mergeCells count="24">
    <mergeCell ref="A7:P7"/>
    <mergeCell ref="A8:A9"/>
    <mergeCell ref="B8:B9"/>
    <mergeCell ref="C8:C9"/>
    <mergeCell ref="D8:D9"/>
    <mergeCell ref="E8:E9"/>
    <mergeCell ref="F8:F9"/>
    <mergeCell ref="H8:H9"/>
    <mergeCell ref="I8:I9"/>
    <mergeCell ref="O8:O9"/>
    <mergeCell ref="Q8:Q9"/>
    <mergeCell ref="R8:R9"/>
    <mergeCell ref="A19:P19"/>
    <mergeCell ref="A20:A21"/>
    <mergeCell ref="B20:B21"/>
    <mergeCell ref="C20:C21"/>
    <mergeCell ref="D20:D21"/>
    <mergeCell ref="E20:E21"/>
    <mergeCell ref="F20:F21"/>
    <mergeCell ref="H20:H21"/>
    <mergeCell ref="I20:I21"/>
    <mergeCell ref="O20:O21"/>
    <mergeCell ref="Q20:Q21"/>
    <mergeCell ref="R20:R21"/>
  </mergeCells>
  <printOptions horizontalCentered="1"/>
  <pageMargins left="0.82708333333333295" right="0.51180555555555596" top="0.39374999999999999" bottom="0.39374999999999999" header="0.511811023622047" footer="0.511811023622047"/>
  <pageSetup orientation="landscape" horizontalDpi="300" verticalDpi="30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4:G27"/>
  <sheetViews>
    <sheetView showGridLines="0" topLeftCell="A17" zoomScale="75" zoomScaleNormal="75" workbookViewId="0">
      <selection activeCell="B19" sqref="A11:R21"/>
    </sheetView>
  </sheetViews>
  <sheetFormatPr defaultColWidth="11.5703125" defaultRowHeight="12.75"/>
  <cols>
    <col min="1" max="1" width="39.28515625" customWidth="1"/>
    <col min="2" max="2" width="17.7109375" customWidth="1"/>
    <col min="3" max="3" width="19.5703125" customWidth="1"/>
    <col min="4" max="4" width="18.28515625" customWidth="1"/>
    <col min="5" max="5" width="19" customWidth="1"/>
    <col min="6" max="6" width="21.7109375" customWidth="1"/>
  </cols>
  <sheetData>
    <row r="4" spans="1:7" ht="12.75" customHeight="1">
      <c r="B4" s="179"/>
      <c r="C4" s="179"/>
      <c r="D4" s="179"/>
      <c r="E4" s="179"/>
      <c r="F4" s="179"/>
      <c r="G4" s="179"/>
    </row>
    <row r="5" spans="1:7" ht="12.75" customHeight="1">
      <c r="B5" s="179"/>
      <c r="C5" s="179"/>
      <c r="D5" s="179"/>
      <c r="E5" s="179"/>
      <c r="F5" s="179"/>
      <c r="G5" s="179"/>
    </row>
    <row r="6" spans="1:7" ht="12.75" customHeight="1">
      <c r="B6" s="179"/>
      <c r="C6" s="179"/>
      <c r="D6" s="179"/>
      <c r="E6" s="179"/>
      <c r="F6" s="179"/>
      <c r="G6" s="179"/>
    </row>
    <row r="7" spans="1:7" ht="12.75" customHeight="1">
      <c r="B7" s="179"/>
      <c r="C7" s="179"/>
      <c r="D7" s="179"/>
      <c r="E7" s="179"/>
      <c r="F7" s="179"/>
      <c r="G7" s="179"/>
    </row>
    <row r="8" spans="1:7" ht="12.75" customHeight="1">
      <c r="B8" s="179"/>
      <c r="C8" s="179"/>
      <c r="D8" s="179"/>
      <c r="E8" s="179"/>
      <c r="F8" s="179"/>
      <c r="G8" s="179"/>
    </row>
    <row r="9" spans="1:7" ht="12.75" customHeight="1">
      <c r="A9" s="322" t="s">
        <v>233</v>
      </c>
      <c r="B9" s="322"/>
      <c r="C9" s="322"/>
      <c r="D9" s="322"/>
      <c r="E9" s="322"/>
      <c r="F9" s="322"/>
      <c r="G9" s="179"/>
    </row>
    <row r="10" spans="1:7" ht="12.75" customHeight="1">
      <c r="A10" s="322" t="s">
        <v>234</v>
      </c>
      <c r="B10" s="322"/>
      <c r="C10" s="322"/>
      <c r="D10" s="322"/>
      <c r="E10" s="322"/>
      <c r="F10" s="322"/>
      <c r="G10" s="179"/>
    </row>
    <row r="11" spans="1:7" ht="12.75" customHeight="1">
      <c r="A11" s="322" t="s">
        <v>235</v>
      </c>
      <c r="B11" s="322"/>
      <c r="C11" s="322"/>
      <c r="D11" s="322"/>
      <c r="E11" s="322"/>
      <c r="F11" s="322"/>
      <c r="G11" s="179"/>
    </row>
    <row r="12" spans="1:7" ht="12.75" customHeight="1">
      <c r="A12" s="213"/>
      <c r="B12" s="213"/>
      <c r="C12" s="213"/>
      <c r="D12" s="213"/>
      <c r="E12" s="213"/>
      <c r="F12" s="213"/>
      <c r="G12" s="179"/>
    </row>
    <row r="13" spans="1:7" ht="12.75" customHeight="1">
      <c r="A13" s="309" t="s">
        <v>236</v>
      </c>
      <c r="B13" s="309"/>
      <c r="C13" s="309"/>
      <c r="D13" s="309"/>
      <c r="E13" s="309"/>
      <c r="F13" s="309"/>
      <c r="G13" s="179"/>
    </row>
    <row r="14" spans="1:7" ht="12.75" customHeight="1">
      <c r="B14" s="182"/>
      <c r="C14" s="182"/>
      <c r="D14" s="182"/>
      <c r="E14" s="182"/>
      <c r="F14" s="182"/>
      <c r="G14" s="179"/>
    </row>
    <row r="15" spans="1:7" ht="18" customHeight="1">
      <c r="A15" s="323" t="s">
        <v>237</v>
      </c>
      <c r="B15" s="323"/>
      <c r="C15" s="323"/>
      <c r="D15" s="323"/>
      <c r="E15" s="323"/>
      <c r="F15" s="323"/>
      <c r="G15" s="182"/>
    </row>
    <row r="16" spans="1:7" ht="18" customHeight="1">
      <c r="B16" s="179"/>
      <c r="C16" s="179"/>
      <c r="D16" s="179"/>
      <c r="E16" s="179"/>
      <c r="F16" s="182"/>
      <c r="G16" s="182"/>
    </row>
    <row r="17" spans="1:6" ht="18.75" customHeight="1">
      <c r="A17" s="319" t="s">
        <v>238</v>
      </c>
      <c r="B17" s="319"/>
      <c r="C17" s="319"/>
      <c r="D17" s="319"/>
      <c r="E17" s="319"/>
      <c r="F17" s="319"/>
    </row>
    <row r="18" spans="1:6" ht="73.5">
      <c r="A18" s="214" t="s">
        <v>239</v>
      </c>
      <c r="B18" s="214" t="s">
        <v>240</v>
      </c>
      <c r="C18" s="214" t="s">
        <v>241</v>
      </c>
      <c r="D18" s="214" t="s">
        <v>242</v>
      </c>
      <c r="E18" s="215" t="s">
        <v>243</v>
      </c>
      <c r="F18" s="215" t="s">
        <v>244</v>
      </c>
    </row>
    <row r="19" spans="1:6" ht="15">
      <c r="A19" s="216" t="s">
        <v>245</v>
      </c>
      <c r="B19" s="217"/>
      <c r="C19" s="218">
        <v>2</v>
      </c>
      <c r="D19" s="218">
        <f>C19*2</f>
        <v>4</v>
      </c>
      <c r="E19" s="217">
        <f>B19*D19</f>
        <v>0</v>
      </c>
      <c r="F19" s="217">
        <f>E19/12</f>
        <v>0</v>
      </c>
    </row>
    <row r="20" spans="1:6" ht="15">
      <c r="A20" s="216" t="s">
        <v>246</v>
      </c>
      <c r="B20" s="217"/>
      <c r="C20" s="218">
        <v>4</v>
      </c>
      <c r="D20" s="218">
        <f>C20*2</f>
        <v>8</v>
      </c>
      <c r="E20" s="217">
        <f>B20*D20</f>
        <v>0</v>
      </c>
      <c r="F20" s="217">
        <f>E20/12</f>
        <v>0</v>
      </c>
    </row>
    <row r="21" spans="1:6" ht="15">
      <c r="A21" s="216" t="s">
        <v>247</v>
      </c>
      <c r="B21" s="217"/>
      <c r="C21" s="218">
        <v>2</v>
      </c>
      <c r="D21" s="218">
        <f>C21*2</f>
        <v>4</v>
      </c>
      <c r="E21" s="217">
        <f>B21*D21</f>
        <v>0</v>
      </c>
      <c r="F21" s="217">
        <f>E21/12</f>
        <v>0</v>
      </c>
    </row>
    <row r="22" spans="1:6" ht="15">
      <c r="A22" s="219" t="s">
        <v>248</v>
      </c>
      <c r="B22" s="217"/>
      <c r="C22" s="218">
        <v>4</v>
      </c>
      <c r="D22" s="218">
        <f>C22*2</f>
        <v>8</v>
      </c>
      <c r="E22" s="217">
        <f>B22*D22</f>
        <v>0</v>
      </c>
      <c r="F22" s="217">
        <f>E22/12</f>
        <v>0</v>
      </c>
    </row>
    <row r="23" spans="1:6" ht="15">
      <c r="A23" s="216" t="s">
        <v>249</v>
      </c>
      <c r="B23" s="217"/>
      <c r="C23" s="218">
        <v>1</v>
      </c>
      <c r="D23" s="218">
        <f>C23*2</f>
        <v>2</v>
      </c>
      <c r="E23" s="217">
        <f>B23*D23</f>
        <v>0</v>
      </c>
      <c r="F23" s="217">
        <f>E23/12</f>
        <v>0</v>
      </c>
    </row>
    <row r="24" spans="1:6" s="221" customFormat="1" ht="15.75" customHeight="1">
      <c r="A24" s="320" t="s">
        <v>250</v>
      </c>
      <c r="B24" s="320"/>
      <c r="C24" s="320"/>
      <c r="D24" s="320"/>
      <c r="E24" s="320"/>
      <c r="F24" s="220">
        <f>ROUND(SUM(F19:F23),2)</f>
        <v>0</v>
      </c>
    </row>
    <row r="25" spans="1:6" ht="15.75">
      <c r="A25" s="321" t="s">
        <v>251</v>
      </c>
      <c r="B25" s="321"/>
      <c r="C25" s="321"/>
      <c r="D25" s="321"/>
      <c r="E25" s="321"/>
      <c r="F25" s="222">
        <f>F24*12</f>
        <v>0</v>
      </c>
    </row>
    <row r="26" spans="1:6" ht="15.75" customHeight="1">
      <c r="A26" s="321" t="s">
        <v>252</v>
      </c>
      <c r="B26" s="321"/>
      <c r="C26" s="321"/>
      <c r="D26" s="321"/>
      <c r="E26" s="321"/>
      <c r="F26" s="220">
        <f>F25*3</f>
        <v>0</v>
      </c>
    </row>
    <row r="27" spans="1:6" ht="78.75" customHeight="1">
      <c r="A27" s="223"/>
      <c r="B27" s="224"/>
      <c r="C27" s="224"/>
      <c r="D27" s="224"/>
      <c r="E27" s="225"/>
      <c r="F27" s="226"/>
    </row>
  </sheetData>
  <mergeCells count="9">
    <mergeCell ref="A17:F17"/>
    <mergeCell ref="A24:E24"/>
    <mergeCell ref="A25:E25"/>
    <mergeCell ref="A26:E26"/>
    <mergeCell ref="A9:F9"/>
    <mergeCell ref="A10:F10"/>
    <mergeCell ref="A11:F11"/>
    <mergeCell ref="A13:F13"/>
    <mergeCell ref="A15:F15"/>
  </mergeCells>
  <printOptions horizontalCentered="1"/>
  <pageMargins left="0.15763888888888899" right="0.15763888888888899" top="0.51180555555555596" bottom="0.51180555555555596" header="0.511811023622047" footer="0.511811023622047"/>
  <pageSetup paperSize="9" orientation="landscape" horizontalDpi="300" verticalDpi="30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T21"/>
  <sheetViews>
    <sheetView zoomScaleNormal="100" workbookViewId="0">
      <selection activeCell="A5" activeCellId="1" sqref="A11:R21 A5"/>
    </sheetView>
  </sheetViews>
  <sheetFormatPr defaultColWidth="9.140625" defaultRowHeight="12.75"/>
  <cols>
    <col min="1" max="1" width="9.140625" style="227"/>
    <col min="2" max="2" width="39.7109375" style="227" customWidth="1"/>
    <col min="3" max="6" width="15" style="227" customWidth="1"/>
    <col min="7" max="7" width="18.28515625" style="227" hidden="1" customWidth="1"/>
    <col min="8" max="8" width="16.5703125" style="227" customWidth="1"/>
    <col min="9" max="16384" width="9.140625" style="227"/>
  </cols>
  <sheetData>
    <row r="1" spans="1:20" ht="33" customHeight="1">
      <c r="B1" s="6" t="s">
        <v>80</v>
      </c>
    </row>
    <row r="2" spans="1:20" ht="15.75">
      <c r="B2" s="6" t="s">
        <v>253</v>
      </c>
    </row>
    <row r="5" spans="1:20" ht="20.25">
      <c r="A5" s="289"/>
      <c r="B5" s="289"/>
      <c r="C5" s="289"/>
      <c r="D5" s="289"/>
      <c r="E5" s="289"/>
      <c r="F5" s="289"/>
      <c r="G5" s="228"/>
      <c r="H5" s="228"/>
      <c r="I5" s="228"/>
      <c r="J5" s="228"/>
      <c r="K5" s="228"/>
      <c r="L5" s="229"/>
      <c r="M5" s="229"/>
      <c r="N5" s="229"/>
      <c r="O5" s="229"/>
      <c r="P5" s="229"/>
      <c r="Q5" s="229"/>
      <c r="R5" s="229"/>
      <c r="S5" s="229"/>
      <c r="T5" s="229"/>
    </row>
    <row r="6" spans="1:20" ht="20.25">
      <c r="A6" s="289" t="s">
        <v>254</v>
      </c>
      <c r="B6" s="289"/>
      <c r="C6" s="289"/>
      <c r="D6" s="289"/>
      <c r="E6" s="289"/>
      <c r="F6" s="289"/>
      <c r="G6" s="228"/>
      <c r="H6" s="228"/>
      <c r="I6" s="228"/>
      <c r="J6" s="228"/>
      <c r="K6" s="228"/>
      <c r="L6" s="229"/>
      <c r="M6" s="229"/>
      <c r="N6" s="229"/>
      <c r="O6" s="229"/>
      <c r="P6" s="229"/>
      <c r="Q6" s="229"/>
      <c r="R6" s="229"/>
      <c r="S6" s="229"/>
      <c r="T6" s="229"/>
    </row>
    <row r="8" spans="1:20" ht="51">
      <c r="A8" s="230" t="s">
        <v>255</v>
      </c>
      <c r="B8" s="230" t="s">
        <v>256</v>
      </c>
      <c r="C8" s="231" t="s">
        <v>257</v>
      </c>
      <c r="D8" s="231" t="s">
        <v>258</v>
      </c>
      <c r="E8" s="231" t="s">
        <v>259</v>
      </c>
      <c r="F8" s="231" t="s">
        <v>260</v>
      </c>
    </row>
    <row r="9" spans="1:20">
      <c r="A9" s="232">
        <v>1</v>
      </c>
      <c r="B9" s="233" t="s">
        <v>261</v>
      </c>
      <c r="C9" s="234">
        <v>20.85</v>
      </c>
      <c r="D9" s="235">
        <v>1</v>
      </c>
      <c r="E9" s="234">
        <f>(C9*D9)</f>
        <v>20.85</v>
      </c>
      <c r="F9" s="234">
        <f>E9/12</f>
        <v>1.7375</v>
      </c>
    </row>
    <row r="10" spans="1:20">
      <c r="A10" s="232">
        <v>2</v>
      </c>
      <c r="B10" s="233" t="s">
        <v>262</v>
      </c>
      <c r="C10" s="234">
        <v>15.48</v>
      </c>
      <c r="D10" s="235">
        <v>1</v>
      </c>
      <c r="E10" s="234">
        <f>(C10*D10)</f>
        <v>15.48</v>
      </c>
      <c r="F10" s="234">
        <f>E10/12</f>
        <v>1.29</v>
      </c>
    </row>
    <row r="11" spans="1:20">
      <c r="A11" s="232">
        <v>3</v>
      </c>
      <c r="B11" s="233" t="s">
        <v>263</v>
      </c>
      <c r="C11" s="234">
        <v>9.59</v>
      </c>
      <c r="D11" s="235">
        <v>1</v>
      </c>
      <c r="E11" s="234">
        <f>(C11*D11)</f>
        <v>9.59</v>
      </c>
      <c r="F11" s="234">
        <f>E11/12</f>
        <v>0.79916666666666669</v>
      </c>
    </row>
    <row r="12" spans="1:20">
      <c r="A12" s="232">
        <v>4</v>
      </c>
      <c r="B12" s="233" t="s">
        <v>264</v>
      </c>
      <c r="C12" s="234">
        <v>22.8</v>
      </c>
      <c r="D12" s="235">
        <v>1</v>
      </c>
      <c r="E12" s="234">
        <f>(C12*D12)</f>
        <v>22.8</v>
      </c>
      <c r="F12" s="234">
        <f>E12/12</f>
        <v>1.9000000000000001</v>
      </c>
    </row>
    <row r="13" spans="1:20">
      <c r="A13" s="232">
        <v>5</v>
      </c>
      <c r="B13" s="233" t="s">
        <v>265</v>
      </c>
      <c r="C13" s="234">
        <v>6.69</v>
      </c>
      <c r="D13" s="235">
        <v>12</v>
      </c>
      <c r="E13" s="234">
        <f>(C13*D13)</f>
        <v>80.28</v>
      </c>
      <c r="F13" s="234">
        <f>E13/12</f>
        <v>6.69</v>
      </c>
    </row>
    <row r="14" spans="1:20">
      <c r="A14" s="232">
        <v>6</v>
      </c>
      <c r="B14" s="233" t="s">
        <v>266</v>
      </c>
      <c r="C14" s="234">
        <v>10.36</v>
      </c>
      <c r="D14" s="235">
        <v>2</v>
      </c>
      <c r="E14" s="234">
        <f>(C14*D14)</f>
        <v>20.72</v>
      </c>
      <c r="F14" s="234">
        <f>E14/12</f>
        <v>1.7266666666666666</v>
      </c>
    </row>
    <row r="15" spans="1:20" ht="12.75" customHeight="1">
      <c r="A15" s="324" t="s">
        <v>33</v>
      </c>
      <c r="B15" s="324"/>
      <c r="C15" s="324"/>
      <c r="D15" s="324"/>
      <c r="E15" s="236">
        <f>SUM(E9:E14)</f>
        <v>169.72</v>
      </c>
      <c r="F15" s="236">
        <f>ROUND(SUM(F9:F14),2)</f>
        <v>14.14</v>
      </c>
    </row>
    <row r="16" spans="1:20">
      <c r="E16" s="237"/>
      <c r="F16" s="238"/>
    </row>
    <row r="17" spans="5:8">
      <c r="E17" s="237"/>
      <c r="F17" s="238"/>
    </row>
    <row r="18" spans="5:8">
      <c r="F18" s="238"/>
    </row>
    <row r="20" spans="5:8">
      <c r="F20" s="238"/>
      <c r="H20" s="238"/>
    </row>
    <row r="21" spans="5:8">
      <c r="F21" s="238"/>
    </row>
  </sheetData>
  <mergeCells count="3">
    <mergeCell ref="A5:F5"/>
    <mergeCell ref="A6:F6"/>
    <mergeCell ref="A15:D15"/>
  </mergeCells>
  <printOptions horizontalCentered="1"/>
  <pageMargins left="0.70833333333333304" right="0.70833333333333304" top="0.74791666666666701" bottom="0.74791666666666701" header="0.511811023622047" footer="0.511811023622047"/>
  <pageSetup paperSize="9" orientation="landscape" horizontalDpi="300" verticalDpi="30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2:S18"/>
  <sheetViews>
    <sheetView zoomScaleNormal="100" workbookViewId="0">
      <selection activeCell="A5" activeCellId="1" sqref="A11:R21 A5"/>
    </sheetView>
  </sheetViews>
  <sheetFormatPr defaultColWidth="9.140625" defaultRowHeight="12.75"/>
  <cols>
    <col min="1" max="1" width="9.140625" style="227"/>
    <col min="2" max="2" width="38" style="227" customWidth="1"/>
    <col min="3" max="4" width="11.5703125" style="227" hidden="1" customWidth="1"/>
    <col min="5" max="5" width="13.5703125" style="227" hidden="1" customWidth="1"/>
    <col min="6" max="6" width="14.28515625" style="227" customWidth="1"/>
    <col min="7" max="7" width="12.5703125" style="227" customWidth="1"/>
    <col min="8" max="8" width="16.85546875" style="227" customWidth="1"/>
    <col min="9" max="9" width="15.7109375" style="227" customWidth="1"/>
    <col min="10" max="18" width="9.140625" style="227"/>
    <col min="19" max="19" width="11.5703125" style="227" hidden="1" customWidth="1"/>
    <col min="20" max="16384" width="9.140625" style="227"/>
  </cols>
  <sheetData>
    <row r="2" spans="1:9" ht="15.75">
      <c r="B2" s="6" t="s">
        <v>267</v>
      </c>
    </row>
    <row r="3" spans="1:9" ht="15.75">
      <c r="B3" s="6" t="s">
        <v>81</v>
      </c>
    </row>
    <row r="7" spans="1:9" ht="15.75">
      <c r="A7" s="289"/>
      <c r="B7" s="289"/>
      <c r="C7" s="289"/>
      <c r="D7" s="289"/>
      <c r="E7" s="289"/>
      <c r="F7" s="289"/>
      <c r="G7" s="289"/>
      <c r="H7" s="289"/>
      <c r="I7" s="289"/>
    </row>
    <row r="8" spans="1:9" ht="15.75">
      <c r="A8" s="289" t="s">
        <v>268</v>
      </c>
      <c r="B8" s="289"/>
      <c r="C8" s="289"/>
      <c r="D8" s="289"/>
      <c r="E8" s="289"/>
      <c r="F8" s="289"/>
      <c r="G8" s="289"/>
      <c r="H8" s="289"/>
      <c r="I8" s="289"/>
    </row>
    <row r="10" spans="1:9" ht="25.5">
      <c r="A10" s="230" t="s">
        <v>255</v>
      </c>
      <c r="B10" s="230" t="s">
        <v>239</v>
      </c>
      <c r="C10" s="230" t="s">
        <v>269</v>
      </c>
      <c r="D10" s="230" t="s">
        <v>270</v>
      </c>
      <c r="E10" s="230" t="s">
        <v>271</v>
      </c>
      <c r="F10" s="231" t="s">
        <v>272</v>
      </c>
      <c r="G10" s="231" t="s">
        <v>273</v>
      </c>
      <c r="H10" s="231" t="s">
        <v>259</v>
      </c>
      <c r="I10" s="230" t="s">
        <v>274</v>
      </c>
    </row>
    <row r="11" spans="1:9">
      <c r="A11" s="235">
        <v>1</v>
      </c>
      <c r="B11" s="233" t="s">
        <v>275</v>
      </c>
      <c r="C11" s="234"/>
      <c r="D11" s="234"/>
      <c r="E11" s="234"/>
      <c r="F11" s="234">
        <v>33.26</v>
      </c>
      <c r="G11" s="235">
        <v>2</v>
      </c>
      <c r="H11" s="234">
        <f>F11*G11</f>
        <v>66.52</v>
      </c>
      <c r="I11" s="234">
        <f>H11/12</f>
        <v>5.543333333333333</v>
      </c>
    </row>
    <row r="12" spans="1:9">
      <c r="A12" s="235">
        <v>2</v>
      </c>
      <c r="B12" s="233" t="s">
        <v>276</v>
      </c>
      <c r="C12" s="234"/>
      <c r="D12" s="234"/>
      <c r="E12" s="234"/>
      <c r="F12" s="234">
        <v>31.36</v>
      </c>
      <c r="G12" s="235">
        <v>2</v>
      </c>
      <c r="H12" s="234">
        <f>F12*G12</f>
        <v>62.72</v>
      </c>
      <c r="I12" s="234">
        <f>H12/12</f>
        <v>5.2266666666666666</v>
      </c>
    </row>
    <row r="13" spans="1:9">
      <c r="A13" s="235">
        <v>3</v>
      </c>
      <c r="B13" s="233" t="s">
        <v>277</v>
      </c>
      <c r="C13" s="234"/>
      <c r="D13" s="234"/>
      <c r="E13" s="234"/>
      <c r="F13" s="234">
        <v>52.27</v>
      </c>
      <c r="G13" s="235">
        <v>1</v>
      </c>
      <c r="H13" s="234">
        <f>F13*G13</f>
        <v>52.27</v>
      </c>
      <c r="I13" s="234">
        <f>H13/12</f>
        <v>4.3558333333333339</v>
      </c>
    </row>
    <row r="14" spans="1:9">
      <c r="A14" s="235">
        <v>4</v>
      </c>
      <c r="B14" s="233" t="s">
        <v>278</v>
      </c>
      <c r="C14" s="234"/>
      <c r="D14" s="234"/>
      <c r="E14" s="234"/>
      <c r="F14" s="234">
        <v>4.9800000000000004</v>
      </c>
      <c r="G14" s="235">
        <v>2</v>
      </c>
      <c r="H14" s="234">
        <f>F14*G14</f>
        <v>9.9600000000000009</v>
      </c>
      <c r="I14" s="234">
        <f>H14/12</f>
        <v>0.83000000000000007</v>
      </c>
    </row>
    <row r="15" spans="1:9">
      <c r="A15" s="235">
        <v>5</v>
      </c>
      <c r="B15" s="233" t="s">
        <v>279</v>
      </c>
      <c r="C15" s="234"/>
      <c r="D15" s="234"/>
      <c r="E15" s="234"/>
      <c r="F15" s="234">
        <v>10.35</v>
      </c>
      <c r="G15" s="235">
        <v>1</v>
      </c>
      <c r="H15" s="234">
        <f>F15*G15</f>
        <v>10.35</v>
      </c>
      <c r="I15" s="234">
        <f>H15/12</f>
        <v>0.86249999999999993</v>
      </c>
    </row>
    <row r="16" spans="1:9">
      <c r="A16" s="235">
        <v>6</v>
      </c>
      <c r="B16" s="233" t="s">
        <v>280</v>
      </c>
      <c r="C16" s="234"/>
      <c r="D16" s="234"/>
      <c r="E16" s="234"/>
      <c r="F16" s="234">
        <v>15.58</v>
      </c>
      <c r="G16" s="235">
        <v>1</v>
      </c>
      <c r="H16" s="234">
        <f>F16*G16</f>
        <v>15.58</v>
      </c>
      <c r="I16" s="234">
        <f>H16/12</f>
        <v>1.2983333333333333</v>
      </c>
    </row>
    <row r="17" spans="1:9">
      <c r="A17" s="235">
        <v>7</v>
      </c>
      <c r="B17" s="233" t="s">
        <v>281</v>
      </c>
      <c r="C17" s="234"/>
      <c r="D17" s="234"/>
      <c r="E17" s="234"/>
      <c r="F17" s="234">
        <v>5.04</v>
      </c>
      <c r="G17" s="235">
        <v>1</v>
      </c>
      <c r="H17" s="234">
        <f>F17*G17</f>
        <v>5.04</v>
      </c>
      <c r="I17" s="234">
        <f>H17/12</f>
        <v>0.42</v>
      </c>
    </row>
    <row r="18" spans="1:9">
      <c r="A18" s="325" t="s">
        <v>33</v>
      </c>
      <c r="B18" s="325"/>
      <c r="C18" s="325"/>
      <c r="D18" s="325"/>
      <c r="E18" s="325"/>
      <c r="F18" s="325"/>
      <c r="G18" s="325"/>
      <c r="H18" s="236">
        <f>SUM(H11:H17)</f>
        <v>222.44000000000003</v>
      </c>
      <c r="I18" s="236">
        <f>ROUND(SUM(I11:I17),2)</f>
        <v>18.54</v>
      </c>
    </row>
  </sheetData>
  <mergeCells count="3">
    <mergeCell ref="A7:I7"/>
    <mergeCell ref="A8:I8"/>
    <mergeCell ref="A18:G18"/>
  </mergeCells>
  <printOptions horizontalCentered="1"/>
  <pageMargins left="0.70833333333333304" right="0.70833333333333304" top="0.74791666666666701" bottom="0.74791666666666701" header="0.511811023622047" footer="0.511811023622047"/>
  <pageSetup paperSize="9" orientation="landscape" horizontalDpi="300" verticalDpi="300"/>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Q26"/>
  <sheetViews>
    <sheetView showGridLines="0" zoomScale="90" zoomScaleNormal="90" workbookViewId="0">
      <selection activeCell="G28" activeCellId="1" sqref="A11:R21 G28"/>
    </sheetView>
  </sheetViews>
  <sheetFormatPr defaultColWidth="8.7109375" defaultRowHeight="12.75"/>
  <cols>
    <col min="2" max="2" width="6.28515625" customWidth="1"/>
    <col min="3" max="3" width="46.28515625" customWidth="1"/>
    <col min="4" max="5" width="14" customWidth="1"/>
    <col min="6" max="6" width="13.7109375" style="239" customWidth="1"/>
    <col min="7" max="7" width="17.28515625" customWidth="1"/>
    <col min="8" max="8" width="19.140625" customWidth="1"/>
    <col min="9" max="9" width="14.5703125" customWidth="1"/>
    <col min="10" max="10" width="33.7109375" customWidth="1"/>
    <col min="11" max="11" width="13.7109375" customWidth="1"/>
    <col min="12" max="12" width="14.28515625" customWidth="1"/>
    <col min="13" max="13" width="16.7109375" customWidth="1"/>
    <col min="14" max="14" width="16" customWidth="1"/>
    <col min="15" max="15" width="10.28515625" customWidth="1"/>
    <col min="16" max="16" width="10.85546875" customWidth="1"/>
    <col min="17" max="17" width="14" customWidth="1"/>
    <col min="18" max="18" width="12.28515625" customWidth="1"/>
    <col min="19" max="19" width="13.85546875" customWidth="1"/>
    <col min="20" max="20" width="13" customWidth="1"/>
    <col min="21" max="21" width="18.85546875" customWidth="1"/>
    <col min="22" max="22" width="20.28515625" customWidth="1"/>
    <col min="23" max="23" width="9.7109375" customWidth="1"/>
    <col min="24" max="28" width="9" customWidth="1"/>
    <col min="29" max="29" width="10.42578125" customWidth="1"/>
    <col min="30" max="30" width="10.85546875" customWidth="1"/>
    <col min="31" max="1029" width="9" customWidth="1"/>
  </cols>
  <sheetData>
    <row r="1" spans="2:14" ht="12.75" customHeight="1"/>
    <row r="3" spans="2:14" ht="62.25" customHeight="1">
      <c r="B3" s="240" t="s">
        <v>255</v>
      </c>
      <c r="C3" s="241" t="s">
        <v>282</v>
      </c>
      <c r="D3" s="241" t="s">
        <v>13</v>
      </c>
      <c r="E3" s="241" t="s">
        <v>283</v>
      </c>
      <c r="F3" s="241" t="s">
        <v>284</v>
      </c>
      <c r="G3" s="241" t="s">
        <v>285</v>
      </c>
      <c r="H3" s="241" t="s">
        <v>286</v>
      </c>
      <c r="I3" s="242"/>
      <c r="J3" s="243"/>
    </row>
    <row r="4" spans="2:14" ht="18.75" customHeight="1">
      <c r="B4" s="244">
        <v>1</v>
      </c>
      <c r="C4" s="245" t="s">
        <v>35</v>
      </c>
      <c r="D4" s="29">
        <f>'ANEXO I'!F13</f>
        <v>0</v>
      </c>
      <c r="E4" s="244" t="s">
        <v>287</v>
      </c>
      <c r="F4" s="244">
        <f>'ANEXO I'!D13</f>
        <v>155</v>
      </c>
      <c r="G4" s="29" t="e">
        <f>'ANEXO I'!T13</f>
        <v>#VALUE!</v>
      </c>
      <c r="H4" s="246" t="e">
        <f>G4*F4</f>
        <v>#VALUE!</v>
      </c>
      <c r="I4" s="247"/>
    </row>
    <row r="5" spans="2:14" ht="13.5" hidden="1" customHeight="1">
      <c r="B5" s="248">
        <v>6</v>
      </c>
      <c r="C5" s="249"/>
      <c r="D5" s="244"/>
      <c r="E5" s="244"/>
      <c r="F5" s="244"/>
      <c r="G5" s="29"/>
      <c r="H5" s="29"/>
      <c r="I5" s="55"/>
    </row>
    <row r="6" spans="2:14" hidden="1">
      <c r="B6" s="248">
        <v>7</v>
      </c>
      <c r="C6" s="249"/>
      <c r="D6" s="244"/>
      <c r="E6" s="244"/>
      <c r="F6" s="244"/>
      <c r="G6" s="29"/>
      <c r="H6" s="29"/>
      <c r="I6" s="55"/>
    </row>
    <row r="7" spans="2:14" hidden="1">
      <c r="B7" s="248">
        <v>8</v>
      </c>
      <c r="C7" s="249"/>
      <c r="D7" s="244"/>
      <c r="E7" s="244"/>
      <c r="F7" s="244"/>
      <c r="G7" s="29"/>
      <c r="H7" s="29"/>
      <c r="I7" s="55"/>
    </row>
    <row r="8" spans="2:14" hidden="1">
      <c r="B8" s="248">
        <v>9</v>
      </c>
      <c r="C8" s="249"/>
      <c r="D8" s="244"/>
      <c r="E8" s="244"/>
      <c r="F8" s="244"/>
      <c r="G8" s="29"/>
      <c r="H8" s="29"/>
      <c r="I8" s="55"/>
    </row>
    <row r="9" spans="2:14" hidden="1">
      <c r="B9" s="248">
        <v>10</v>
      </c>
      <c r="C9" s="249"/>
      <c r="D9" s="244"/>
      <c r="E9" s="244"/>
      <c r="F9" s="244"/>
      <c r="G9" s="29"/>
      <c r="H9" s="29"/>
      <c r="I9" s="55"/>
    </row>
    <row r="10" spans="2:14" hidden="1">
      <c r="B10" s="248">
        <v>11</v>
      </c>
      <c r="C10" s="249"/>
      <c r="D10" s="244"/>
      <c r="E10" s="244"/>
      <c r="F10" s="244"/>
      <c r="G10" s="29"/>
      <c r="H10" s="29"/>
      <c r="I10" s="55"/>
    </row>
    <row r="11" spans="2:14" hidden="1">
      <c r="B11" s="248">
        <v>12</v>
      </c>
      <c r="C11" s="249"/>
      <c r="D11" s="244"/>
      <c r="E11" s="244"/>
      <c r="F11" s="244"/>
      <c r="G11" s="29"/>
      <c r="H11" s="29"/>
      <c r="I11" s="55"/>
    </row>
    <row r="12" spans="2:14" hidden="1">
      <c r="B12" s="248">
        <v>13</v>
      </c>
      <c r="C12" s="249"/>
      <c r="D12" s="244"/>
      <c r="E12" s="244"/>
      <c r="F12" s="244"/>
      <c r="G12" s="29"/>
      <c r="H12" s="29"/>
      <c r="I12" s="55"/>
    </row>
    <row r="13" spans="2:14" hidden="1">
      <c r="B13" s="248">
        <v>14</v>
      </c>
      <c r="C13" s="249"/>
      <c r="D13" s="244"/>
      <c r="E13" s="244"/>
      <c r="F13" s="244"/>
      <c r="G13" s="29"/>
      <c r="H13" s="29"/>
      <c r="I13" s="55"/>
    </row>
    <row r="14" spans="2:14" hidden="1">
      <c r="B14" s="248">
        <v>15</v>
      </c>
      <c r="C14" s="249"/>
      <c r="D14" s="244"/>
      <c r="E14" s="244"/>
      <c r="F14" s="244"/>
      <c r="G14" s="29"/>
      <c r="H14" s="29"/>
      <c r="I14" s="55"/>
    </row>
    <row r="15" spans="2:14" hidden="1">
      <c r="B15" s="248">
        <v>16</v>
      </c>
      <c r="C15" s="249"/>
      <c r="D15" s="250"/>
      <c r="E15" s="250"/>
      <c r="F15" s="244"/>
      <c r="G15" s="29"/>
      <c r="H15" s="29"/>
      <c r="I15" s="55"/>
      <c r="N15" t="e">
        <f t="array" aca="1" ref="N15" ca="1">oo</f>
        <v>#NAME?</v>
      </c>
    </row>
    <row r="16" spans="2:14" ht="15">
      <c r="B16" s="251"/>
      <c r="C16" s="252" t="s">
        <v>288</v>
      </c>
      <c r="D16" s="253"/>
      <c r="E16" s="253"/>
      <c r="F16" s="254">
        <f>SUM(F4:F15)</f>
        <v>155</v>
      </c>
      <c r="G16" s="253"/>
      <c r="H16" s="255" t="e">
        <f>SUM(H4:H15)</f>
        <v>#VALUE!</v>
      </c>
      <c r="I16" s="256"/>
      <c r="J16" s="55" t="e">
        <f>'ANEXO I'!U14</f>
        <v>#VALUE!</v>
      </c>
      <c r="K16" t="e">
        <f>H16=J16</f>
        <v>#VALUE!</v>
      </c>
      <c r="L16" s="257" t="e">
        <f>H16-J16</f>
        <v>#VALUE!</v>
      </c>
    </row>
    <row r="17" spans="2:17" ht="15">
      <c r="B17" s="258"/>
      <c r="C17" s="252" t="s">
        <v>289</v>
      </c>
      <c r="D17" s="253"/>
      <c r="E17" s="253"/>
      <c r="F17" s="253"/>
      <c r="G17" s="253"/>
      <c r="H17" s="259" t="e">
        <f>ROUND(H16*0.05,2)</f>
        <v>#VALUE!</v>
      </c>
      <c r="I17" s="260"/>
      <c r="J17" s="55" t="e">
        <f>'ANEXO I'!U15</f>
        <v>#VALUE!</v>
      </c>
      <c r="K17" t="e">
        <f>H17=J17</f>
        <v>#VALUE!</v>
      </c>
      <c r="L17" s="257" t="e">
        <f>H17-J17</f>
        <v>#VALUE!</v>
      </c>
    </row>
    <row r="18" spans="2:17" ht="23.25">
      <c r="B18" s="258"/>
      <c r="C18" s="252" t="s">
        <v>290</v>
      </c>
      <c r="D18" s="253"/>
      <c r="E18" s="253"/>
      <c r="F18" s="253"/>
      <c r="G18" s="253"/>
      <c r="H18" s="255" t="e">
        <f>SUM(H16:H17)</f>
        <v>#VALUE!</v>
      </c>
      <c r="I18" s="256"/>
      <c r="J18" s="55" t="e">
        <f>'ANEXO I'!U17</f>
        <v>#VALUE!</v>
      </c>
      <c r="K18" t="e">
        <f>H18=J18</f>
        <v>#VALUE!</v>
      </c>
      <c r="L18" s="257" t="e">
        <f>H18-J18</f>
        <v>#VALUE!</v>
      </c>
    </row>
    <row r="19" spans="2:17" ht="26.25" customHeight="1">
      <c r="B19" s="261"/>
      <c r="C19" s="262" t="s">
        <v>291</v>
      </c>
      <c r="D19" s="253"/>
      <c r="E19" s="253"/>
      <c r="F19" s="253"/>
      <c r="G19" s="253"/>
      <c r="H19" s="263" t="e">
        <f>ROUND(H18*36,2)</f>
        <v>#VALUE!</v>
      </c>
      <c r="I19" s="260"/>
      <c r="J19" s="55" t="e">
        <f>'ANEXO I'!L61</f>
        <v>#VALUE!</v>
      </c>
      <c r="K19" t="e">
        <f>H19=J19</f>
        <v>#VALUE!</v>
      </c>
      <c r="L19" s="257" t="e">
        <f>H19-J19</f>
        <v>#VALUE!</v>
      </c>
    </row>
    <row r="20" spans="2:17">
      <c r="Q20" t="s">
        <v>292</v>
      </c>
    </row>
    <row r="21" spans="2:17">
      <c r="Q21" t="s">
        <v>293</v>
      </c>
    </row>
    <row r="23" spans="2:17" ht="14.25">
      <c r="B23" s="53"/>
    </row>
    <row r="24" spans="2:17" ht="20.25" customHeight="1">
      <c r="B24" s="264"/>
    </row>
    <row r="25" spans="2:17" ht="20.25" customHeight="1">
      <c r="B25" s="264"/>
    </row>
    <row r="26" spans="2:17" ht="20.25" customHeight="1">
      <c r="I26" s="257"/>
    </row>
  </sheetData>
  <printOptions horizontalCentered="1"/>
  <pageMargins left="0.39374999999999999" right="0.39374999999999999" top="0.59027777777777801" bottom="0.39374999999999999" header="0.511811023622047" footer="0.511811023622047"/>
  <pageSetup paperSize="9" orientation="landscape"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Datademodifica_x00e7__x00e3_o xmlns="8d72c216-77e4-46c3-91b7-01d0dc8d526a" xsi:nil="true"/>
    <TaxCatchAll xmlns="91791a26-5332-4fcb-b537-26d863f692b3" xsi:nil="true"/>
    <lcf76f155ced4ddcb4097134ff3c332f xmlns="8d72c216-77e4-46c3-91b7-01d0dc8d526a">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9CBD962E45C774A861964493AF9FB69" ma:contentTypeVersion="19" ma:contentTypeDescription="Create a new document." ma:contentTypeScope="" ma:versionID="7ccfc0919084d456e39fde3c076f0c2c">
  <xsd:schema xmlns:xsd="http://www.w3.org/2001/XMLSchema" xmlns:xs="http://www.w3.org/2001/XMLSchema" xmlns:p="http://schemas.microsoft.com/office/2006/metadata/properties" xmlns:ns2="8d72c216-77e4-46c3-91b7-01d0dc8d526a" xmlns:ns3="91791a26-5332-4fcb-b537-26d863f692b3" targetNamespace="http://schemas.microsoft.com/office/2006/metadata/properties" ma:root="true" ma:fieldsID="852d621acb352556ea5abad991c44d6a" ns2:_="" ns3:_="">
    <xsd:import namespace="8d72c216-77e4-46c3-91b7-01d0dc8d526a"/>
    <xsd:import namespace="91791a26-5332-4fcb-b537-26d863f692b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LengthInSecond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Datademodifica_x00e7__x00e3_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72c216-77e4-46c3-91b7-01d0dc8d52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83ac0bc3-a1af-4ce3-9287-6c32e51b923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Datademodifica_x00e7__x00e3_o" ma:index="25" nillable="true" ma:displayName="Data de modificação" ma:format="Dropdown" ma:internalName="Datademodifica_x00e7__x00e3_o">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1791a26-5332-4fcb-b537-26d863f692b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bf13d650-4afa-4d81-a3ef-9305e9e20ac0}" ma:internalName="TaxCatchAll" ma:showField="CatchAllData" ma:web="91791a26-5332-4fcb-b537-26d863f692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F43EF50-42B1-4C3E-B215-EC235C0E44D9}"/>
</file>

<file path=customXml/itemProps2.xml><?xml version="1.0" encoding="utf-8"?>
<ds:datastoreItem xmlns:ds="http://schemas.openxmlformats.org/officeDocument/2006/customXml" ds:itemID="{37FCB203-0F1E-4E57-B1FB-A80F02244A2A}"/>
</file>

<file path=customXml/itemProps3.xml><?xml version="1.0" encoding="utf-8"?>
<ds:datastoreItem xmlns:ds="http://schemas.openxmlformats.org/officeDocument/2006/customXml" ds:itemID="{F71B8530-454F-4631-9D39-F251A42A2B7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Felipe</dc:creator>
  <cp:keywords/>
  <dc:description/>
  <cp:lastModifiedBy/>
  <cp:revision>14</cp:revision>
  <dcterms:created xsi:type="dcterms:W3CDTF">2021-11-10T18:57:47Z</dcterms:created>
  <dcterms:modified xsi:type="dcterms:W3CDTF">2025-08-19T22:28:34Z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0x010100C9CBD962E45C774A861964493AF9FB69</vt:lpwstr>
  </property>
  <property fmtid="{D5CDD505-2E9C-101B-9397-08002B2CF9AE}" pid="3" name="HyperlinksChanged">
    <vt:bool>false</vt:bool>
  </property>
  <property fmtid="{D5CDD505-2E9C-101B-9397-08002B2CF9AE}" pid="4" name="LinksUpToDate">
    <vt:bool>false</vt:bool>
  </property>
  <property fmtid="{D5CDD505-2E9C-101B-9397-08002B2CF9AE}" pid="5" name="ScaleCrop">
    <vt:bool>false</vt:bool>
  </property>
  <property fmtid="{D5CDD505-2E9C-101B-9397-08002B2CF9AE}" pid="6" name="ShareDoc">
    <vt:bool>false</vt:bool>
  </property>
  <property fmtid="{D5CDD505-2E9C-101B-9397-08002B2CF9AE}" pid="7" name="MediaServiceImageTags">
    <vt:lpwstr/>
  </property>
</Properties>
</file>